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ROJEKTY\Baťův kanál_plavební značení\A_součinnost při přípravě stavby\ÚPRAVY pro SFDI\Výkaz a rozpočet aktualizace SFDI\"/>
    </mc:Choice>
  </mc:AlternateContent>
  <bookViews>
    <workbookView xWindow="0" yWindow="0" windowWidth="28800" windowHeight="14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W72" i="1" l="1"/>
  <c r="W36" i="1"/>
  <c r="U72" i="1" l="1"/>
  <c r="O20" i="1"/>
  <c r="Q36" i="1" l="1"/>
  <c r="V14" i="1"/>
  <c r="U14" i="1"/>
  <c r="P14" i="1"/>
  <c r="O14" i="1"/>
  <c r="O53" i="1"/>
  <c r="O17" i="1"/>
  <c r="O15" i="1"/>
  <c r="O9" i="1"/>
  <c r="O7" i="1"/>
  <c r="N74" i="1"/>
  <c r="U36" i="1" l="1"/>
  <c r="M74" i="1"/>
  <c r="L73" i="1"/>
  <c r="L74" i="1"/>
  <c r="K73" i="1"/>
  <c r="K74" i="1"/>
  <c r="K39" i="1"/>
  <c r="J74" i="1"/>
  <c r="J39" i="1"/>
  <c r="J38" i="1"/>
  <c r="I39" i="1"/>
  <c r="I38" i="1"/>
  <c r="H74" i="1"/>
  <c r="H39" i="1"/>
  <c r="H38" i="1"/>
  <c r="G74" i="1"/>
  <c r="G39" i="1"/>
  <c r="G38" i="1"/>
  <c r="E74" i="1"/>
  <c r="E39" i="1"/>
  <c r="E38" i="1"/>
  <c r="F39" i="1"/>
  <c r="F38" i="1"/>
  <c r="F77" i="1"/>
  <c r="F42" i="1"/>
  <c r="F76" i="1"/>
  <c r="F41" i="1"/>
  <c r="J72" i="1" l="1"/>
  <c r="J36" i="1"/>
  <c r="G72" i="1"/>
  <c r="O50" i="1" l="1"/>
  <c r="O51" i="1"/>
  <c r="O52" i="1"/>
  <c r="O54" i="1"/>
  <c r="O56" i="1"/>
  <c r="O57" i="1"/>
  <c r="O58" i="1"/>
  <c r="O61" i="1"/>
  <c r="O62" i="1"/>
  <c r="O63" i="1"/>
  <c r="O64" i="1"/>
  <c r="O65" i="1"/>
  <c r="O66" i="1"/>
  <c r="O67" i="1"/>
  <c r="O68" i="1"/>
  <c r="O69" i="1"/>
  <c r="O70" i="1"/>
  <c r="O71" i="1"/>
  <c r="O49" i="1"/>
  <c r="O8" i="1"/>
  <c r="O10" i="1"/>
  <c r="O11" i="1"/>
  <c r="O12" i="1"/>
  <c r="O13" i="1"/>
  <c r="O16" i="1"/>
  <c r="O18" i="1"/>
  <c r="O19" i="1"/>
  <c r="O21" i="1"/>
  <c r="O25" i="1"/>
  <c r="O26" i="1"/>
  <c r="O27" i="1"/>
  <c r="O28" i="1"/>
  <c r="O29" i="1"/>
  <c r="O30" i="1"/>
  <c r="O31" i="1"/>
  <c r="O32" i="1"/>
  <c r="O33" i="1"/>
  <c r="O34" i="1"/>
  <c r="O35" i="1"/>
  <c r="O36" i="1" l="1"/>
  <c r="O72" i="1"/>
  <c r="H36" i="1"/>
  <c r="E36" i="1"/>
  <c r="S72" i="1"/>
  <c r="Q72" i="1"/>
  <c r="M72" i="1"/>
  <c r="L72" i="1"/>
  <c r="F72" i="1"/>
  <c r="K72" i="1"/>
  <c r="I72" i="1"/>
  <c r="H72" i="1"/>
  <c r="E72" i="1"/>
  <c r="S36" i="1"/>
  <c r="K36" i="1"/>
  <c r="I36" i="1"/>
  <c r="F36" i="1"/>
  <c r="E93" i="1" l="1"/>
  <c r="E95" i="1"/>
  <c r="E92" i="1"/>
  <c r="E94" i="1"/>
</calcChain>
</file>

<file path=xl/sharedStrings.xml><?xml version="1.0" encoding="utf-8"?>
<sst xmlns="http://schemas.openxmlformats.org/spreadsheetml/2006/main" count="298" uniqueCount="130">
  <si>
    <t>Typ</t>
  </si>
  <si>
    <t>Číslo komunikace</t>
  </si>
  <si>
    <t>Místo</t>
  </si>
  <si>
    <t>ž</t>
  </si>
  <si>
    <t>železniční most Sudoměřice - Rohatec</t>
  </si>
  <si>
    <t>s</t>
  </si>
  <si>
    <t>železobetonový silniční most Rohatec - -Sudoměřice "Valcha"</t>
  </si>
  <si>
    <t>místní</t>
  </si>
  <si>
    <t>železobetonový most</t>
  </si>
  <si>
    <t>lp</t>
  </si>
  <si>
    <t>pěší</t>
  </si>
  <si>
    <t>lávka přes PK Petrov</t>
  </si>
  <si>
    <t>železobetonový most "Petrov"</t>
  </si>
  <si>
    <t>železobetonový most "Orlé"</t>
  </si>
  <si>
    <t>železobetonový mostek ve Strážnici</t>
  </si>
  <si>
    <t>železobetonový most III. třídy silnice Strážnice - Bzenec</t>
  </si>
  <si>
    <t>železobetonový most "V parku"</t>
  </si>
  <si>
    <t>lávka přes PK Strážnice</t>
  </si>
  <si>
    <t>železobetonový most "Vilém"</t>
  </si>
  <si>
    <t>železobetonový most III. třídy "Vnorovy"</t>
  </si>
  <si>
    <t>železobetonový most III. třídy "Zarazice"</t>
  </si>
  <si>
    <t>železobetonový most I. třídy silnice Veselí n.M. - Bzenec</t>
  </si>
  <si>
    <t>lávka přes PK Veselí nad Moravou</t>
  </si>
  <si>
    <t>lávka přes PK Nedakonice</t>
  </si>
  <si>
    <t>lávka ve Starém Městě</t>
  </si>
  <si>
    <t>lávka přes PK Staré Město</t>
  </si>
  <si>
    <t>železobetonový silniční most</t>
  </si>
  <si>
    <t>hospodářský dřevěný most</t>
  </si>
  <si>
    <t>provizorní železobetonový most u PK Babice</t>
  </si>
  <si>
    <t>železobetonový most (pouze přes plavební kanál)</t>
  </si>
  <si>
    <t>silniční betonový most "Rohatec - Hodonín"</t>
  </si>
  <si>
    <t>železniční most "Rohatec - Strážnice"</t>
  </si>
  <si>
    <t>ocelová lávka pro pěší "V parku"</t>
  </si>
  <si>
    <t>železobetonový most v Uherském Ostrohu</t>
  </si>
  <si>
    <t>ocelový příhradový most "Kostelany"</t>
  </si>
  <si>
    <t>železobetonový most obchvatu Uherského Hradiště</t>
  </si>
  <si>
    <t>železniční příhradový most trať Uherské Hradiště - Staré Město</t>
  </si>
  <si>
    <t>lávka v Uherském Hradišti</t>
  </si>
  <si>
    <t>silniční most v Uherském Hradišti</t>
  </si>
  <si>
    <t>betonový silniční most v Napajedlech</t>
  </si>
  <si>
    <t>ocelová lávka pro pěší v Napajedlech</t>
  </si>
  <si>
    <t>betonový silniční most Otrokovice - Napajedla</t>
  </si>
  <si>
    <t>ocelová lávka pro pěší v Otrokovicích</t>
  </si>
  <si>
    <t>silniční most v Kvasicích</t>
  </si>
  <si>
    <t>prod</t>
  </si>
  <si>
    <t>produktovod v Kroměříži</t>
  </si>
  <si>
    <t>železniční most v Kroměříži</t>
  </si>
  <si>
    <t>lávka pro pěší v Kroměříži</t>
  </si>
  <si>
    <t>Říční kilometráž</t>
  </si>
  <si>
    <t>07</t>
  </si>
  <si>
    <t>Plavební kilometráž</t>
  </si>
  <si>
    <t>Znak A.10.  formát 0,6 x 0,6</t>
  </si>
  <si>
    <t>ks</t>
  </si>
  <si>
    <t>Znak C.2.a. formát 0,6 x 0,6</t>
  </si>
  <si>
    <t>Znak D.1.c. formát 1x1</t>
  </si>
  <si>
    <t>TR 60</t>
  </si>
  <si>
    <t>mb</t>
  </si>
  <si>
    <t>Jekl 100x60x4</t>
  </si>
  <si>
    <t>Drobný spojovací materiál</t>
  </si>
  <si>
    <t>kg</t>
  </si>
  <si>
    <t>Sloupek TR 60</t>
  </si>
  <si>
    <t>Výložník Jekl 100x60x4</t>
  </si>
  <si>
    <t>Víčko sloupku</t>
  </si>
  <si>
    <t>Znak C.2.a. formát 0,8 x 0,8</t>
  </si>
  <si>
    <t>Znaků C.2.  formát 0,8 x 0,8</t>
  </si>
  <si>
    <t>Celkem</t>
  </si>
  <si>
    <t>Znak A.10., formát 1x1</t>
  </si>
  <si>
    <t>Znak A.10. formát 1x1</t>
  </si>
  <si>
    <t>hospodářský ocelový příhradový most Vnorovy</t>
  </si>
  <si>
    <t>hospodářský ocelový příhradový most Zarazice</t>
  </si>
  <si>
    <t>Znak C.2.  formát 0,8 x 0,8</t>
  </si>
  <si>
    <t>Objímka na sloupek znaku</t>
  </si>
  <si>
    <t>Položka</t>
  </si>
  <si>
    <t>Znak A.10, 1x1, plech</t>
  </si>
  <si>
    <t>Znak C.2., 1x1, plech</t>
  </si>
  <si>
    <t>Znak A.10, 0,6x0,6, plech</t>
  </si>
  <si>
    <t>Znak A.10, 1x1, folie</t>
  </si>
  <si>
    <t>Znak C.2., 1x1, folie</t>
  </si>
  <si>
    <t>Znak C.2., 0,8x0,8, plech</t>
  </si>
  <si>
    <t>Znak C.2., 0,6x0,6, plech</t>
  </si>
  <si>
    <t>Znak C.2., 0,6x0,6, folie</t>
  </si>
  <si>
    <t>Znak C.2a., 0,8x0,8, plech</t>
  </si>
  <si>
    <t>Trubka TR 60</t>
  </si>
  <si>
    <t>Objímka znaku</t>
  </si>
  <si>
    <t>Výložník jekl 100x60x4</t>
  </si>
  <si>
    <t>Víčka sloupků TR 60</t>
  </si>
  <si>
    <t>Žárové zinkování (vše kromě znaků)</t>
  </si>
  <si>
    <t>Drobný spojovací materiál (včetně dílenské úpravy)</t>
  </si>
  <si>
    <t>Demontáž starých znaků</t>
  </si>
  <si>
    <t>Výkup starých znaků a spojovacího materiálu, železo</t>
  </si>
  <si>
    <t>Montáž značení - z terénu (z pochozí plochy mostovky)</t>
  </si>
  <si>
    <t>…montáž z pochozí plochy mostu</t>
  </si>
  <si>
    <t>Montáž značení - na závěsu na mostní konstrukci, z plošiny</t>
  </si>
  <si>
    <t>...pronájem plavidla…1 lokalita 1 den</t>
  </si>
  <si>
    <t>Znak A.1. formát 1x1</t>
  </si>
  <si>
    <t>Znak D.1.       formát 1x1</t>
  </si>
  <si>
    <t>Znak A.1, 1x1, plech</t>
  </si>
  <si>
    <t>Tab. 1 - Mosty BK - 29 mostů</t>
  </si>
  <si>
    <t>Tab. 2 - Mosty - řeka Morava, 23 mostů</t>
  </si>
  <si>
    <t>R_1</t>
  </si>
  <si>
    <t>R_6</t>
  </si>
  <si>
    <t>R_2</t>
  </si>
  <si>
    <t>R_3</t>
  </si>
  <si>
    <t>R_4</t>
  </si>
  <si>
    <t>R_5</t>
  </si>
  <si>
    <t>R_7</t>
  </si>
  <si>
    <t>Znak C.2., formát 1x1 plech</t>
  </si>
  <si>
    <t>Znak C.2. formát 1x1 plech</t>
  </si>
  <si>
    <t>Znak C.2.  formát 0,6 x 0,6 plech</t>
  </si>
  <si>
    <t>R_8</t>
  </si>
  <si>
    <t>R_9</t>
  </si>
  <si>
    <t>R_10</t>
  </si>
  <si>
    <t>R_11</t>
  </si>
  <si>
    <t xml:space="preserve">Znak D.1, 2x znak D.1 vedle sebe = D.1.c </t>
  </si>
  <si>
    <t>označení v rozpočtu …………………………</t>
  </si>
  <si>
    <t>Souhrnný přehled</t>
  </si>
  <si>
    <t>označení v rozpočtu</t>
  </si>
  <si>
    <t>Znak A.10. formát 1x1, folie</t>
  </si>
  <si>
    <t>Znak C.2.  formát 0,6 x 0,6, folie</t>
  </si>
  <si>
    <t>Znaků C.2.  formát 1x1, folie</t>
  </si>
  <si>
    <t>železniční most trať Brno - Veselí nad Moravou  - 3 x FOLIE</t>
  </si>
  <si>
    <t>sklopná lávka u PK Uherský Ostroh - formát 0,8 x 0,8</t>
  </si>
  <si>
    <t>lávka přes PK Kunovský les - formát 0,8 x 0,8</t>
  </si>
  <si>
    <t>ocelový železniční most trať Staré Mesto - Otrokovice, 2 x FOLIE</t>
  </si>
  <si>
    <t>železniční most trať Brno - Trenčanská Teplá - FOLIE</t>
  </si>
  <si>
    <t>mostek přes PK Nedakonice - format 0,8 x 0,8</t>
  </si>
  <si>
    <t>MJ</t>
  </si>
  <si>
    <t>celkem MJ</t>
  </si>
  <si>
    <t>xxx</t>
  </si>
  <si>
    <t>doplnění 09_2018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</si>
</sst>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0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theme="2" tint="-9.9978637043366805E-2"/>
      <name val="Calibri"/>
      <family val="2"/>
      <charset val="238"/>
      <scheme val="minor"/>
    </font>
    <font>
      <sz val="11"/>
      <color theme="2" tint="-9.9978637043366805E-2"/>
      <name val="Times New Roman"/>
      <family val="1"/>
      <charset val="238"/>
    </font>
    <font>
      <sz val="10"/>
      <color theme="2" tint="-9.9978637043366805E-2"/>
      <name val="Times New Roman"/>
      <family val="1"/>
      <charset val="1"/>
    </font>
    <font>
      <sz val="11"/>
      <color theme="2" tint="-9.9978637043366805E-2"/>
      <name val="Times New Roman"/>
      <family val="1"/>
      <charset val="1"/>
    </font>
    <font>
      <sz val="11"/>
      <color theme="2" tint="-0.249977111117893"/>
      <name val="Times New Roman"/>
      <family val="1"/>
      <charset val="238"/>
    </font>
    <font>
      <sz val="10"/>
      <color theme="2" tint="-0.249977111117893"/>
      <name val="Times New Roman"/>
      <family val="1"/>
      <charset val="1"/>
    </font>
    <font>
      <sz val="11"/>
      <color theme="2" tint="-0.249977111117893"/>
      <name val="Times New Roman"/>
      <family val="1"/>
      <charset val="1"/>
    </font>
    <font>
      <sz val="11"/>
      <color theme="2" tint="-0.24997711111789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10"/>
      <name val="Times New Roman"/>
      <family val="1"/>
      <charset val="238"/>
    </font>
    <font>
      <b/>
      <u/>
      <sz val="14"/>
      <color theme="1"/>
      <name val="Calibri"/>
      <family val="2"/>
      <charset val="238"/>
      <scheme val="minor"/>
    </font>
    <font>
      <b/>
      <u/>
      <sz val="14"/>
      <color rgb="FF000000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1"/>
      <color theme="5"/>
      <name val="Times New Roman"/>
      <family val="1"/>
      <charset val="238"/>
    </font>
    <font>
      <sz val="10"/>
      <color theme="5"/>
      <name val="Times New Roman"/>
      <family val="1"/>
      <charset val="238"/>
    </font>
    <font>
      <sz val="11"/>
      <color theme="5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CE4D6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</cellStyleXfs>
  <cellXfs count="187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right"/>
    </xf>
    <xf numFmtId="0" fontId="2" fillId="0" borderId="6" xfId="0" applyFont="1" applyBorder="1"/>
    <xf numFmtId="0" fontId="1" fillId="0" borderId="0" xfId="0" applyFont="1" applyBorder="1"/>
    <xf numFmtId="0" fontId="2" fillId="0" borderId="0" xfId="0" applyFont="1" applyBorder="1"/>
    <xf numFmtId="165" fontId="1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/>
    <xf numFmtId="165" fontId="1" fillId="0" borderId="3" xfId="0" applyNumberFormat="1" applyFont="1" applyFill="1" applyBorder="1" applyAlignment="1">
      <alignment horizontal="right" vertical="center"/>
    </xf>
    <xf numFmtId="0" fontId="2" fillId="0" borderId="6" xfId="0" applyFont="1" applyFill="1" applyBorder="1"/>
    <xf numFmtId="165" fontId="1" fillId="0" borderId="5" xfId="0" applyNumberFormat="1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164" fontId="3" fillId="0" borderId="5" xfId="0" applyNumberFormat="1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164" fontId="8" fillId="0" borderId="5" xfId="0" applyNumberFormat="1" applyFont="1" applyFill="1" applyBorder="1" applyAlignment="1">
      <alignment wrapText="1"/>
    </xf>
    <xf numFmtId="0" fontId="5" fillId="0" borderId="5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8" xfId="0" applyFont="1" applyFill="1" applyBorder="1"/>
    <xf numFmtId="0" fontId="1" fillId="0" borderId="8" xfId="0" applyFont="1" applyFill="1" applyBorder="1"/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right" vertical="center"/>
    </xf>
    <xf numFmtId="0" fontId="1" fillId="0" borderId="8" xfId="0" applyFont="1" applyBorder="1"/>
    <xf numFmtId="0" fontId="4" fillId="0" borderId="3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wrapText="1"/>
    </xf>
    <xf numFmtId="0" fontId="1" fillId="0" borderId="14" xfId="0" applyFont="1" applyFill="1" applyBorder="1" applyAlignment="1">
      <alignment vertical="center"/>
    </xf>
    <xf numFmtId="0" fontId="6" fillId="0" borderId="15" xfId="0" applyFont="1" applyFill="1" applyBorder="1" applyAlignment="1"/>
    <xf numFmtId="0" fontId="1" fillId="0" borderId="15" xfId="0" applyFont="1" applyFill="1" applyBorder="1" applyAlignment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/>
    <xf numFmtId="0" fontId="1" fillId="0" borderId="15" xfId="0" applyFont="1" applyBorder="1"/>
    <xf numFmtId="0" fontId="1" fillId="0" borderId="16" xfId="0" applyFont="1" applyFill="1" applyBorder="1" applyAlignment="1"/>
    <xf numFmtId="0" fontId="9" fillId="0" borderId="17" xfId="0" applyFont="1" applyFill="1" applyBorder="1"/>
    <xf numFmtId="0" fontId="10" fillId="0" borderId="18" xfId="0" applyFont="1" applyFill="1" applyBorder="1" applyAlignment="1">
      <alignment wrapText="1"/>
    </xf>
    <xf numFmtId="164" fontId="11" fillId="0" borderId="18" xfId="0" applyNumberFormat="1" applyFont="1" applyFill="1" applyBorder="1" applyAlignment="1">
      <alignment wrapText="1"/>
    </xf>
    <xf numFmtId="0" fontId="12" fillId="0" borderId="18" xfId="0" applyFont="1" applyFill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2" fillId="0" borderId="19" xfId="0" applyFont="1" applyBorder="1"/>
    <xf numFmtId="165" fontId="1" fillId="0" borderId="18" xfId="0" applyNumberFormat="1" applyFont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0" xfId="0" applyBorder="1"/>
    <xf numFmtId="0" fontId="13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Border="1"/>
    <xf numFmtId="0" fontId="13" fillId="2" borderId="5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0" fillId="2" borderId="5" xfId="0" applyFill="1" applyBorder="1"/>
    <xf numFmtId="0" fontId="13" fillId="3" borderId="3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1" fillId="4" borderId="5" xfId="0" applyFont="1" applyFill="1" applyBorder="1"/>
    <xf numFmtId="0" fontId="2" fillId="4" borderId="5" xfId="0" applyFont="1" applyFill="1" applyBorder="1"/>
    <xf numFmtId="165" fontId="1" fillId="4" borderId="5" xfId="0" applyNumberFormat="1" applyFont="1" applyFill="1" applyBorder="1" applyAlignment="1">
      <alignment horizontal="right"/>
    </xf>
    <xf numFmtId="0" fontId="0" fillId="4" borderId="5" xfId="0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4" borderId="5" xfId="0" applyFill="1" applyBorder="1"/>
    <xf numFmtId="0" fontId="14" fillId="0" borderId="0" xfId="0" applyFont="1"/>
    <xf numFmtId="0" fontId="0" fillId="0" borderId="20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0" borderId="0" xfId="0" applyFill="1"/>
    <xf numFmtId="0" fontId="0" fillId="0" borderId="5" xfId="0" applyBorder="1" applyAlignment="1">
      <alignment horizontal="center"/>
    </xf>
    <xf numFmtId="0" fontId="0" fillId="5" borderId="5" xfId="0" applyFill="1" applyBorder="1"/>
    <xf numFmtId="0" fontId="0" fillId="5" borderId="5" xfId="0" applyFill="1" applyBorder="1" applyAlignment="1">
      <alignment horizontal="center"/>
    </xf>
    <xf numFmtId="0" fontId="0" fillId="3" borderId="5" xfId="0" applyFill="1" applyBorder="1" applyAlignment="1">
      <alignment horizontal="right"/>
    </xf>
    <xf numFmtId="0" fontId="13" fillId="6" borderId="5" xfId="0" applyFont="1" applyFill="1" applyBorder="1" applyAlignment="1">
      <alignment horizontal="center"/>
    </xf>
    <xf numFmtId="0" fontId="0" fillId="0" borderId="5" xfId="0" applyFill="1" applyBorder="1"/>
    <xf numFmtId="0" fontId="0" fillId="6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13" fillId="9" borderId="5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2" fontId="0" fillId="6" borderId="5" xfId="0" applyNumberForma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6" fillId="10" borderId="1" xfId="0" applyFont="1" applyFill="1" applyBorder="1" applyAlignment="1">
      <alignment horizontal="center" wrapText="1"/>
    </xf>
    <xf numFmtId="0" fontId="16" fillId="10" borderId="5" xfId="0" applyFont="1" applyFill="1" applyBorder="1" applyAlignment="1">
      <alignment horizontal="center" wrapText="1"/>
    </xf>
    <xf numFmtId="49" fontId="19" fillId="10" borderId="13" xfId="0" applyNumberFormat="1" applyFont="1" applyFill="1" applyBorder="1" applyAlignment="1">
      <alignment horizontal="center" vertical="center"/>
    </xf>
    <xf numFmtId="49" fontId="19" fillId="10" borderId="10" xfId="0" applyNumberFormat="1" applyFont="1" applyFill="1" applyBorder="1" applyAlignment="1">
      <alignment horizontal="center" vertical="center"/>
    </xf>
    <xf numFmtId="49" fontId="19" fillId="10" borderId="2" xfId="0" applyNumberFormat="1" applyFont="1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/>
    </xf>
    <xf numFmtId="0" fontId="15" fillId="0" borderId="5" xfId="0" applyFont="1" applyFill="1" applyBorder="1"/>
    <xf numFmtId="0" fontId="15" fillId="0" borderId="5" xfId="0" applyFont="1" applyFill="1" applyBorder="1" applyAlignment="1">
      <alignment horizontal="center"/>
    </xf>
    <xf numFmtId="2" fontId="15" fillId="0" borderId="5" xfId="0" applyNumberFormat="1" applyFont="1" applyFill="1" applyBorder="1" applyAlignment="1">
      <alignment horizontal="center"/>
    </xf>
    <xf numFmtId="0" fontId="13" fillId="10" borderId="5" xfId="0" applyFont="1" applyFill="1" applyBorder="1"/>
    <xf numFmtId="0" fontId="13" fillId="10" borderId="5" xfId="0" applyFont="1" applyFill="1" applyBorder="1" applyAlignment="1">
      <alignment horizontal="center"/>
    </xf>
    <xf numFmtId="0" fontId="20" fillId="0" borderId="5" xfId="0" applyFont="1" applyFill="1" applyBorder="1" applyAlignment="1">
      <alignment wrapText="1"/>
    </xf>
    <xf numFmtId="0" fontId="21" fillId="0" borderId="5" xfId="0" applyFont="1" applyFill="1" applyBorder="1" applyAlignment="1">
      <alignment horizontal="left" wrapText="1"/>
    </xf>
    <xf numFmtId="0" fontId="22" fillId="0" borderId="6" xfId="0" applyFont="1" applyFill="1" applyBorder="1"/>
    <xf numFmtId="0" fontId="23" fillId="0" borderId="0" xfId="0" applyFont="1"/>
    <xf numFmtId="0" fontId="24" fillId="0" borderId="0" xfId="0" applyFont="1" applyFill="1" applyBorder="1"/>
    <xf numFmtId="0" fontId="25" fillId="0" borderId="0" xfId="0" applyFont="1"/>
    <xf numFmtId="0" fontId="19" fillId="10" borderId="1" xfId="0" applyFont="1" applyFill="1" applyBorder="1" applyAlignment="1">
      <alignment horizontal="center" wrapText="1"/>
    </xf>
    <xf numFmtId="0" fontId="19" fillId="10" borderId="5" xfId="0" applyFont="1" applyFill="1" applyBorder="1" applyAlignment="1">
      <alignment horizontal="center" wrapText="1"/>
    </xf>
    <xf numFmtId="0" fontId="19" fillId="10" borderId="12" xfId="0" applyFont="1" applyFill="1" applyBorder="1" applyAlignment="1">
      <alignment horizontal="center" vertical="center" wrapText="1"/>
    </xf>
    <xf numFmtId="0" fontId="19" fillId="10" borderId="7" xfId="0" applyFont="1" applyFill="1" applyBorder="1" applyAlignment="1">
      <alignment horizontal="center" vertical="center" wrapText="1"/>
    </xf>
    <xf numFmtId="0" fontId="19" fillId="10" borderId="8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0" borderId="5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wrapText="1"/>
    </xf>
    <xf numFmtId="0" fontId="16" fillId="10" borderId="5" xfId="0" applyFont="1" applyFill="1" applyBorder="1" applyAlignment="1">
      <alignment horizontal="center" wrapText="1"/>
    </xf>
    <xf numFmtId="0" fontId="16" fillId="10" borderId="1" xfId="0" applyFont="1" applyFill="1" applyBorder="1" applyAlignment="1">
      <alignment horizontal="center"/>
    </xf>
    <xf numFmtId="0" fontId="16" fillId="10" borderId="5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9" fillId="10" borderId="26" xfId="0" applyFont="1" applyFill="1" applyBorder="1" applyAlignment="1">
      <alignment horizontal="center" wrapText="1"/>
    </xf>
    <xf numFmtId="0" fontId="19" fillId="10" borderId="27" xfId="0" applyFont="1" applyFill="1" applyBorder="1" applyAlignment="1">
      <alignment horizontal="center" wrapText="1"/>
    </xf>
    <xf numFmtId="0" fontId="19" fillId="10" borderId="28" xfId="0" applyFont="1" applyFill="1" applyBorder="1" applyAlignment="1">
      <alignment horizontal="center" wrapText="1"/>
    </xf>
    <xf numFmtId="0" fontId="19" fillId="10" borderId="29" xfId="0" applyFont="1" applyFill="1" applyBorder="1" applyAlignment="1">
      <alignment horizontal="center" wrapText="1"/>
    </xf>
    <xf numFmtId="0" fontId="19" fillId="10" borderId="4" xfId="0" applyFont="1" applyFill="1" applyBorder="1" applyAlignment="1">
      <alignment horizontal="center" wrapText="1"/>
    </xf>
    <xf numFmtId="0" fontId="19" fillId="10" borderId="30" xfId="0" applyFont="1" applyFill="1" applyBorder="1" applyAlignment="1">
      <alignment horizontal="center" wrapText="1"/>
    </xf>
    <xf numFmtId="0" fontId="16" fillId="10" borderId="1" xfId="1" applyFont="1" applyFill="1" applyBorder="1" applyAlignment="1">
      <alignment horizontal="center"/>
    </xf>
    <xf numFmtId="0" fontId="16" fillId="10" borderId="5" xfId="1" applyFont="1" applyFill="1" applyBorder="1" applyAlignment="1">
      <alignment horizontal="center"/>
    </xf>
    <xf numFmtId="0" fontId="16" fillId="10" borderId="26" xfId="0" applyFont="1" applyFill="1" applyBorder="1" applyAlignment="1">
      <alignment horizontal="center" wrapText="1"/>
    </xf>
    <xf numFmtId="0" fontId="16" fillId="10" borderId="27" xfId="0" applyFont="1" applyFill="1" applyBorder="1" applyAlignment="1">
      <alignment horizontal="center" wrapText="1"/>
    </xf>
    <xf numFmtId="0" fontId="16" fillId="10" borderId="28" xfId="0" applyFont="1" applyFill="1" applyBorder="1" applyAlignment="1">
      <alignment horizontal="center" wrapText="1"/>
    </xf>
    <xf numFmtId="0" fontId="16" fillId="10" borderId="29" xfId="0" applyFont="1" applyFill="1" applyBorder="1" applyAlignment="1">
      <alignment horizontal="center" wrapText="1"/>
    </xf>
    <xf numFmtId="0" fontId="16" fillId="10" borderId="4" xfId="0" applyFont="1" applyFill="1" applyBorder="1" applyAlignment="1">
      <alignment horizontal="center" wrapText="1"/>
    </xf>
    <xf numFmtId="0" fontId="16" fillId="10" borderId="30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horizontal="center"/>
    </xf>
    <xf numFmtId="0" fontId="13" fillId="4" borderId="6" xfId="0" applyFont="1" applyFill="1" applyBorder="1" applyAlignment="1">
      <alignment horizontal="center"/>
    </xf>
    <xf numFmtId="0" fontId="13" fillId="4" borderId="23" xfId="0" applyFont="1" applyFill="1" applyBorder="1" applyAlignment="1">
      <alignment horizontal="center"/>
    </xf>
    <xf numFmtId="2" fontId="13" fillId="4" borderId="6" xfId="0" applyNumberFormat="1" applyFont="1" applyFill="1" applyBorder="1" applyAlignment="1">
      <alignment horizontal="center"/>
    </xf>
    <xf numFmtId="2" fontId="13" fillId="4" borderId="23" xfId="0" applyNumberFormat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6" fillId="10" borderId="26" xfId="2" applyFont="1" applyFill="1" applyBorder="1" applyAlignment="1">
      <alignment horizontal="center"/>
    </xf>
    <xf numFmtId="0" fontId="16" fillId="10" borderId="27" xfId="2" applyFont="1" applyFill="1" applyBorder="1" applyAlignment="1">
      <alignment horizontal="center"/>
    </xf>
    <xf numFmtId="0" fontId="16" fillId="10" borderId="28" xfId="2" applyFont="1" applyFill="1" applyBorder="1" applyAlignment="1">
      <alignment horizontal="center"/>
    </xf>
    <xf numFmtId="0" fontId="16" fillId="10" borderId="29" xfId="2" applyFont="1" applyFill="1" applyBorder="1" applyAlignment="1">
      <alignment horizontal="center"/>
    </xf>
    <xf numFmtId="0" fontId="16" fillId="10" borderId="4" xfId="2" applyFont="1" applyFill="1" applyBorder="1" applyAlignment="1">
      <alignment horizontal="center"/>
    </xf>
    <xf numFmtId="0" fontId="16" fillId="10" borderId="30" xfId="2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2" fontId="13" fillId="9" borderId="6" xfId="0" applyNumberFormat="1" applyFont="1" applyFill="1" applyBorder="1" applyAlignment="1">
      <alignment horizontal="center"/>
    </xf>
    <xf numFmtId="2" fontId="13" fillId="9" borderId="23" xfId="0" applyNumberFormat="1" applyFont="1" applyFill="1" applyBorder="1" applyAlignment="1">
      <alignment horizontal="center"/>
    </xf>
    <xf numFmtId="0" fontId="16" fillId="10" borderId="31" xfId="0" applyFont="1" applyFill="1" applyBorder="1" applyAlignment="1">
      <alignment horizontal="center" wrapText="1"/>
    </xf>
    <xf numFmtId="0" fontId="16" fillId="10" borderId="32" xfId="0" applyFont="1" applyFill="1" applyBorder="1" applyAlignment="1">
      <alignment horizontal="center" wrapText="1"/>
    </xf>
    <xf numFmtId="0" fontId="16" fillId="10" borderId="33" xfId="0" applyFont="1" applyFill="1" applyBorder="1" applyAlignment="1">
      <alignment horizontal="center" wrapText="1"/>
    </xf>
    <xf numFmtId="49" fontId="1" fillId="0" borderId="21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0" fillId="5" borderId="35" xfId="0" applyFill="1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3" fillId="9" borderId="6" xfId="0" applyFont="1" applyFill="1" applyBorder="1" applyAlignment="1">
      <alignment horizontal="center"/>
    </xf>
    <xf numFmtId="0" fontId="13" fillId="9" borderId="23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49" fontId="19" fillId="10" borderId="21" xfId="0" applyNumberFormat="1" applyFont="1" applyFill="1" applyBorder="1" applyAlignment="1">
      <alignment horizontal="center" vertical="center"/>
    </xf>
    <xf numFmtId="49" fontId="19" fillId="10" borderId="22" xfId="0" applyNumberFormat="1" applyFont="1" applyFill="1" applyBorder="1" applyAlignment="1">
      <alignment horizontal="center" vertical="center"/>
    </xf>
    <xf numFmtId="49" fontId="19" fillId="10" borderId="34" xfId="0" applyNumberFormat="1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/>
    </xf>
    <xf numFmtId="0" fontId="26" fillId="0" borderId="15" xfId="0" applyFont="1" applyFill="1" applyBorder="1"/>
    <xf numFmtId="0" fontId="26" fillId="0" borderId="8" xfId="0" applyFont="1" applyFill="1" applyBorder="1"/>
    <xf numFmtId="0" fontId="27" fillId="0" borderId="6" xfId="0" applyFont="1" applyFill="1" applyBorder="1"/>
    <xf numFmtId="165" fontId="26" fillId="0" borderId="5" xfId="0" applyNumberFormat="1" applyFont="1" applyFill="1" applyBorder="1" applyAlignment="1">
      <alignment horizontal="right"/>
    </xf>
    <xf numFmtId="0" fontId="28" fillId="0" borderId="5" xfId="0" applyFont="1" applyFill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23" xfId="0" applyFont="1" applyBorder="1" applyAlignment="1">
      <alignment horizontal="center"/>
    </xf>
    <xf numFmtId="0" fontId="28" fillId="0" borderId="35" xfId="0" applyFont="1" applyBorder="1" applyAlignment="1">
      <alignment horizontal="center"/>
    </xf>
    <xf numFmtId="0" fontId="28" fillId="0" borderId="0" xfId="0" applyFont="1" applyBorder="1" applyAlignment="1">
      <alignment horizontal="right" indent="1"/>
    </xf>
    <xf numFmtId="0" fontId="28" fillId="2" borderId="5" xfId="0" applyFont="1" applyFill="1" applyBorder="1" applyAlignment="1">
      <alignment horizontal="center"/>
    </xf>
    <xf numFmtId="0" fontId="28" fillId="2" borderId="5" xfId="0" applyFont="1" applyFill="1" applyBorder="1"/>
  </cellXfs>
  <cellStyles count="3">
    <cellStyle name="Neutrální" xfId="2" builtinId="28"/>
    <cellStyle name="Normální" xfId="0" builtinId="0"/>
    <cellStyle name="Správně" xfId="1" builtinId="26"/>
  </cellStyles>
  <dxfs count="0"/>
  <tableStyles count="0" defaultTableStyle="TableStyleMedium2" defaultPivotStyle="PivotStyleLight16"/>
  <colors>
    <mruColors>
      <color rgb="FFDDEBF7"/>
      <color rgb="FFC6E0B4"/>
      <color rgb="FFFCE4D6"/>
      <color rgb="FFFFE699"/>
      <color rgb="FF9BC2E6"/>
      <color rgb="FF00B0F0"/>
      <color rgb="FFB3F9F9"/>
      <color rgb="FFC65911"/>
      <color rgb="FFF4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"/>
  <sheetViews>
    <sheetView tabSelected="1" view="pageLayout" topLeftCell="D1" zoomScaleNormal="70" workbookViewId="0">
      <selection activeCell="D1" sqref="D1"/>
    </sheetView>
  </sheetViews>
  <sheetFormatPr defaultRowHeight="15" x14ac:dyDescent="0.25"/>
  <cols>
    <col min="2" max="2" width="12.5703125" customWidth="1"/>
    <col min="3" max="3" width="47.28515625" customWidth="1"/>
    <col min="4" max="4" width="10.5703125" customWidth="1"/>
    <col min="5" max="5" width="11.140625" customWidth="1"/>
    <col min="6" max="6" width="14.28515625" customWidth="1"/>
    <col min="7" max="7" width="14.5703125" customWidth="1"/>
    <col min="8" max="8" width="15.5703125" customWidth="1"/>
    <col min="9" max="11" width="16" customWidth="1"/>
    <col min="12" max="12" width="15" customWidth="1"/>
    <col min="13" max="14" width="12.42578125" customWidth="1"/>
    <col min="15" max="15" width="5.7109375" customWidth="1"/>
    <col min="16" max="16" width="5.5703125" customWidth="1"/>
    <col min="17" max="18" width="5.7109375" customWidth="1"/>
    <col min="19" max="19" width="13.5703125" customWidth="1"/>
    <col min="20" max="20" width="14.85546875" hidden="1" customWidth="1"/>
    <col min="21" max="23" width="5.5703125" customWidth="1"/>
    <col min="24" max="24" width="5.7109375" customWidth="1"/>
  </cols>
  <sheetData>
    <row r="1" spans="1:24" ht="18.75" x14ac:dyDescent="0.3">
      <c r="A1" s="101" t="s">
        <v>97</v>
      </c>
    </row>
    <row r="2" spans="1:24" ht="15.75" thickBot="1" x14ac:dyDescent="0.3">
      <c r="C2" t="s">
        <v>114</v>
      </c>
      <c r="E2" s="50" t="s">
        <v>99</v>
      </c>
      <c r="F2" s="50" t="s">
        <v>101</v>
      </c>
      <c r="G2" s="50" t="s">
        <v>102</v>
      </c>
      <c r="H2" s="50" t="s">
        <v>103</v>
      </c>
      <c r="I2" s="50" t="s">
        <v>105</v>
      </c>
      <c r="J2" s="50" t="s">
        <v>109</v>
      </c>
      <c r="K2" s="50" t="s">
        <v>100</v>
      </c>
    </row>
    <row r="3" spans="1:24" ht="15.75" customHeight="1" thickBot="1" x14ac:dyDescent="0.3">
      <c r="A3" s="106" t="s">
        <v>0</v>
      </c>
      <c r="B3" s="107" t="s">
        <v>1</v>
      </c>
      <c r="C3" s="109" t="s">
        <v>2</v>
      </c>
      <c r="D3" s="109" t="s">
        <v>50</v>
      </c>
      <c r="E3" s="104" t="s">
        <v>66</v>
      </c>
      <c r="F3" s="104" t="s">
        <v>51</v>
      </c>
      <c r="G3" s="104" t="s">
        <v>117</v>
      </c>
      <c r="H3" s="104" t="s">
        <v>106</v>
      </c>
      <c r="I3" s="104" t="s">
        <v>108</v>
      </c>
      <c r="J3" s="104" t="s">
        <v>118</v>
      </c>
      <c r="K3" s="104" t="s">
        <v>64</v>
      </c>
      <c r="L3" s="104" t="s">
        <v>53</v>
      </c>
      <c r="M3" s="104" t="s">
        <v>54</v>
      </c>
      <c r="N3" s="104" t="s">
        <v>94</v>
      </c>
      <c r="O3" s="123" t="s">
        <v>71</v>
      </c>
      <c r="P3" s="124"/>
      <c r="Q3" s="145" t="s">
        <v>55</v>
      </c>
      <c r="R3" s="146"/>
      <c r="S3" s="129" t="s">
        <v>57</v>
      </c>
      <c r="T3" s="113" t="s">
        <v>57</v>
      </c>
      <c r="U3" s="131" t="s">
        <v>58</v>
      </c>
      <c r="V3" s="132"/>
      <c r="W3" s="131" t="s">
        <v>62</v>
      </c>
      <c r="X3" s="155"/>
    </row>
    <row r="4" spans="1:24" ht="15.75" thickBot="1" x14ac:dyDescent="0.3">
      <c r="A4" s="106"/>
      <c r="B4" s="108"/>
      <c r="C4" s="110"/>
      <c r="D4" s="110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25"/>
      <c r="P4" s="126"/>
      <c r="Q4" s="147"/>
      <c r="R4" s="148"/>
      <c r="S4" s="130"/>
      <c r="T4" s="114"/>
      <c r="U4" s="133"/>
      <c r="V4" s="134"/>
      <c r="W4" s="133"/>
      <c r="X4" s="156"/>
    </row>
    <row r="5" spans="1:24" x14ac:dyDescent="0.25">
      <c r="A5" s="106"/>
      <c r="B5" s="108"/>
      <c r="C5" s="110"/>
      <c r="D5" s="110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27"/>
      <c r="P5" s="128"/>
      <c r="Q5" s="149"/>
      <c r="R5" s="150"/>
      <c r="S5" s="130"/>
      <c r="T5" s="114"/>
      <c r="U5" s="135"/>
      <c r="V5" s="136"/>
      <c r="W5" s="135"/>
      <c r="X5" s="157"/>
    </row>
    <row r="6" spans="1:24" ht="15.75" thickBot="1" x14ac:dyDescent="0.3">
      <c r="A6" s="33"/>
      <c r="B6" s="25"/>
      <c r="C6" s="1"/>
      <c r="D6" s="1"/>
      <c r="E6" s="1" t="s">
        <v>52</v>
      </c>
      <c r="F6" s="1" t="s">
        <v>52</v>
      </c>
      <c r="G6" s="1"/>
      <c r="H6" s="1" t="s">
        <v>52</v>
      </c>
      <c r="I6" s="1" t="s">
        <v>52</v>
      </c>
      <c r="J6" s="1" t="s">
        <v>52</v>
      </c>
      <c r="K6" s="1"/>
      <c r="L6" s="1" t="s">
        <v>52</v>
      </c>
      <c r="M6" s="1" t="s">
        <v>52</v>
      </c>
      <c r="N6" s="1" t="s">
        <v>52</v>
      </c>
      <c r="O6" s="121" t="s">
        <v>52</v>
      </c>
      <c r="P6" s="122"/>
      <c r="Q6" s="143" t="s">
        <v>56</v>
      </c>
      <c r="R6" s="144"/>
      <c r="S6" s="11" t="s">
        <v>56</v>
      </c>
      <c r="T6" s="1" t="s">
        <v>56</v>
      </c>
      <c r="U6" s="121" t="s">
        <v>59</v>
      </c>
      <c r="V6" s="122"/>
      <c r="W6" s="158" t="s">
        <v>52</v>
      </c>
      <c r="X6" s="159"/>
    </row>
    <row r="7" spans="1:24" x14ac:dyDescent="0.25">
      <c r="A7" s="34" t="s">
        <v>3</v>
      </c>
      <c r="B7" s="26">
        <v>343</v>
      </c>
      <c r="C7" s="7" t="s">
        <v>4</v>
      </c>
      <c r="D7" s="8">
        <v>2.3359999999999999</v>
      </c>
      <c r="E7" s="23">
        <v>0</v>
      </c>
      <c r="F7" s="56">
        <v>4</v>
      </c>
      <c r="G7" s="59">
        <v>0</v>
      </c>
      <c r="H7" s="24">
        <v>0</v>
      </c>
      <c r="I7" s="56">
        <v>2</v>
      </c>
      <c r="J7" s="59">
        <v>0</v>
      </c>
      <c r="K7" s="24">
        <v>0</v>
      </c>
      <c r="L7" s="24">
        <v>0</v>
      </c>
      <c r="M7" s="24">
        <v>0</v>
      </c>
      <c r="N7" s="24">
        <v>0</v>
      </c>
      <c r="O7" s="119">
        <f t="shared" ref="O7:O13" si="0">(F7+I7)*2</f>
        <v>12</v>
      </c>
      <c r="P7" s="120"/>
      <c r="Q7" s="119">
        <v>6.02</v>
      </c>
      <c r="R7" s="120"/>
      <c r="S7" s="84">
        <v>4.17</v>
      </c>
      <c r="T7" s="84"/>
      <c r="U7" s="119">
        <v>43.43</v>
      </c>
      <c r="V7" s="120"/>
      <c r="W7" s="119">
        <v>0</v>
      </c>
      <c r="X7" s="162"/>
    </row>
    <row r="8" spans="1:24" x14ac:dyDescent="0.25">
      <c r="A8" s="35" t="s">
        <v>5</v>
      </c>
      <c r="B8" s="22">
        <v>55</v>
      </c>
      <c r="C8" s="100" t="s">
        <v>6</v>
      </c>
      <c r="D8" s="10">
        <v>3.11</v>
      </c>
      <c r="E8" s="12">
        <v>0</v>
      </c>
      <c r="F8" s="57">
        <v>4</v>
      </c>
      <c r="G8" s="58">
        <v>0</v>
      </c>
      <c r="H8" s="13">
        <v>0</v>
      </c>
      <c r="I8" s="57">
        <v>2</v>
      </c>
      <c r="J8" s="58">
        <v>0</v>
      </c>
      <c r="K8" s="13">
        <v>0</v>
      </c>
      <c r="L8" s="13">
        <v>0</v>
      </c>
      <c r="M8" s="13">
        <v>0</v>
      </c>
      <c r="N8" s="24">
        <v>0</v>
      </c>
      <c r="O8" s="117">
        <f t="shared" si="0"/>
        <v>12</v>
      </c>
      <c r="P8" s="118"/>
      <c r="Q8" s="117">
        <v>5.52</v>
      </c>
      <c r="R8" s="118"/>
      <c r="S8" s="13">
        <v>0</v>
      </c>
      <c r="T8" s="73"/>
      <c r="U8" s="117">
        <v>1.8</v>
      </c>
      <c r="V8" s="118"/>
      <c r="W8" s="117">
        <v>6</v>
      </c>
      <c r="X8" s="161"/>
    </row>
    <row r="9" spans="1:24" x14ac:dyDescent="0.25">
      <c r="A9" s="35" t="s">
        <v>5</v>
      </c>
      <c r="B9" s="22" t="s">
        <v>7</v>
      </c>
      <c r="C9" s="100" t="s">
        <v>8</v>
      </c>
      <c r="D9" s="10">
        <v>4.25</v>
      </c>
      <c r="E9" s="12">
        <v>0</v>
      </c>
      <c r="F9" s="53">
        <v>4</v>
      </c>
      <c r="G9" s="58">
        <v>0</v>
      </c>
      <c r="H9" s="13">
        <v>0</v>
      </c>
      <c r="I9" s="53">
        <v>2</v>
      </c>
      <c r="J9" s="58">
        <v>0</v>
      </c>
      <c r="K9" s="13">
        <v>0</v>
      </c>
      <c r="L9" s="13">
        <v>0</v>
      </c>
      <c r="M9" s="13">
        <v>0</v>
      </c>
      <c r="N9" s="24">
        <v>0</v>
      </c>
      <c r="O9" s="115">
        <f t="shared" si="0"/>
        <v>12</v>
      </c>
      <c r="P9" s="116"/>
      <c r="Q9" s="115">
        <v>6.54</v>
      </c>
      <c r="R9" s="116"/>
      <c r="S9" s="13">
        <v>0</v>
      </c>
      <c r="T9" s="73"/>
      <c r="U9" s="115">
        <v>1.39</v>
      </c>
      <c r="V9" s="116"/>
      <c r="W9" s="115">
        <v>6</v>
      </c>
      <c r="X9" s="160"/>
    </row>
    <row r="10" spans="1:24" x14ac:dyDescent="0.25">
      <c r="A10" s="35" t="s">
        <v>9</v>
      </c>
      <c r="B10" s="22" t="s">
        <v>10</v>
      </c>
      <c r="C10" s="100" t="s">
        <v>11</v>
      </c>
      <c r="D10" s="10">
        <v>5.7679999999999998</v>
      </c>
      <c r="E10" s="12">
        <v>0</v>
      </c>
      <c r="F10" s="13">
        <v>0</v>
      </c>
      <c r="G10" s="58">
        <v>0</v>
      </c>
      <c r="H10" s="13">
        <v>0</v>
      </c>
      <c r="I10" s="53">
        <v>2</v>
      </c>
      <c r="J10" s="58">
        <v>0</v>
      </c>
      <c r="K10" s="13">
        <v>0</v>
      </c>
      <c r="L10" s="13">
        <v>0</v>
      </c>
      <c r="M10" s="13">
        <v>0</v>
      </c>
      <c r="N10" s="24">
        <v>0</v>
      </c>
      <c r="O10" s="115">
        <f t="shared" si="0"/>
        <v>4</v>
      </c>
      <c r="P10" s="116"/>
      <c r="Q10" s="115">
        <v>2.12</v>
      </c>
      <c r="R10" s="116"/>
      <c r="S10" s="13">
        <v>0</v>
      </c>
      <c r="T10" s="73"/>
      <c r="U10" s="115">
        <v>0.48</v>
      </c>
      <c r="V10" s="116"/>
      <c r="W10" s="115">
        <v>2</v>
      </c>
      <c r="X10" s="160"/>
    </row>
    <row r="11" spans="1:24" x14ac:dyDescent="0.25">
      <c r="A11" s="35" t="s">
        <v>5</v>
      </c>
      <c r="B11" s="22" t="s">
        <v>7</v>
      </c>
      <c r="C11" s="100" t="s">
        <v>12</v>
      </c>
      <c r="D11" s="10">
        <v>5.968</v>
      </c>
      <c r="E11" s="12">
        <v>0</v>
      </c>
      <c r="F11" s="53">
        <v>4</v>
      </c>
      <c r="G11" s="58">
        <v>0</v>
      </c>
      <c r="H11" s="13">
        <v>0</v>
      </c>
      <c r="I11" s="53">
        <v>2</v>
      </c>
      <c r="J11" s="58">
        <v>0</v>
      </c>
      <c r="K11" s="13">
        <v>0</v>
      </c>
      <c r="L11" s="13">
        <v>0</v>
      </c>
      <c r="M11" s="13">
        <v>0</v>
      </c>
      <c r="N11" s="24">
        <v>0</v>
      </c>
      <c r="O11" s="115">
        <f t="shared" si="0"/>
        <v>12</v>
      </c>
      <c r="P11" s="116"/>
      <c r="Q11" s="115">
        <v>6.18</v>
      </c>
      <c r="R11" s="116"/>
      <c r="S11" s="13">
        <v>0</v>
      </c>
      <c r="T11" s="73"/>
      <c r="U11" s="115">
        <v>1.47</v>
      </c>
      <c r="V11" s="116"/>
      <c r="W11" s="115">
        <v>6</v>
      </c>
      <c r="X11" s="160"/>
    </row>
    <row r="12" spans="1:24" x14ac:dyDescent="0.25">
      <c r="A12" s="35" t="s">
        <v>5</v>
      </c>
      <c r="B12" s="22" t="s">
        <v>7</v>
      </c>
      <c r="C12" s="100" t="s">
        <v>13</v>
      </c>
      <c r="D12" s="10">
        <v>6.9459999999999997</v>
      </c>
      <c r="E12" s="12">
        <v>0</v>
      </c>
      <c r="F12" s="53">
        <v>4</v>
      </c>
      <c r="G12" s="58">
        <v>0</v>
      </c>
      <c r="H12" s="13">
        <v>0</v>
      </c>
      <c r="I12" s="53">
        <v>2</v>
      </c>
      <c r="J12" s="58">
        <v>0</v>
      </c>
      <c r="K12" s="13">
        <v>0</v>
      </c>
      <c r="L12" s="13">
        <v>0</v>
      </c>
      <c r="M12" s="13">
        <v>0</v>
      </c>
      <c r="N12" s="24">
        <v>0</v>
      </c>
      <c r="O12" s="115">
        <f t="shared" si="0"/>
        <v>12</v>
      </c>
      <c r="P12" s="116"/>
      <c r="Q12" s="115">
        <v>6.6</v>
      </c>
      <c r="R12" s="116"/>
      <c r="S12" s="13">
        <v>0</v>
      </c>
      <c r="T12" s="73"/>
      <c r="U12" s="115">
        <v>1.54</v>
      </c>
      <c r="V12" s="116"/>
      <c r="W12" s="115">
        <v>6</v>
      </c>
      <c r="X12" s="160"/>
    </row>
    <row r="13" spans="1:24" x14ac:dyDescent="0.25">
      <c r="A13" s="35" t="s">
        <v>5</v>
      </c>
      <c r="B13" s="22" t="s">
        <v>7</v>
      </c>
      <c r="C13" s="100" t="s">
        <v>14</v>
      </c>
      <c r="D13" s="10">
        <v>8.6890000000000001</v>
      </c>
      <c r="E13" s="14">
        <v>0</v>
      </c>
      <c r="F13" s="53">
        <v>4</v>
      </c>
      <c r="G13" s="58">
        <v>0</v>
      </c>
      <c r="H13" s="13">
        <v>0</v>
      </c>
      <c r="I13" s="53">
        <v>2</v>
      </c>
      <c r="J13" s="58">
        <v>0</v>
      </c>
      <c r="K13" s="13">
        <v>0</v>
      </c>
      <c r="L13" s="13">
        <v>0</v>
      </c>
      <c r="M13" s="13">
        <v>0</v>
      </c>
      <c r="N13" s="24">
        <v>0</v>
      </c>
      <c r="O13" s="115">
        <f t="shared" si="0"/>
        <v>12</v>
      </c>
      <c r="P13" s="116"/>
      <c r="Q13" s="115">
        <v>6.06</v>
      </c>
      <c r="R13" s="116"/>
      <c r="S13" s="13">
        <v>0</v>
      </c>
      <c r="T13" s="73"/>
      <c r="U13" s="115">
        <v>1.47</v>
      </c>
      <c r="V13" s="116"/>
      <c r="W13" s="115">
        <v>6</v>
      </c>
      <c r="X13" s="160"/>
    </row>
    <row r="14" spans="1:24" x14ac:dyDescent="0.25">
      <c r="A14" s="35" t="s">
        <v>5</v>
      </c>
      <c r="B14" s="22">
        <v>426</v>
      </c>
      <c r="C14" s="100" t="s">
        <v>15</v>
      </c>
      <c r="D14" s="10">
        <v>9.66</v>
      </c>
      <c r="E14" s="12">
        <v>0</v>
      </c>
      <c r="F14" s="53">
        <v>4</v>
      </c>
      <c r="G14" s="58">
        <v>0</v>
      </c>
      <c r="H14" s="13">
        <v>0</v>
      </c>
      <c r="I14" s="57">
        <v>2</v>
      </c>
      <c r="J14" s="58">
        <v>0</v>
      </c>
      <c r="K14" s="13">
        <v>0</v>
      </c>
      <c r="L14" s="13">
        <v>0</v>
      </c>
      <c r="M14" s="13">
        <v>0</v>
      </c>
      <c r="N14" s="24">
        <v>0</v>
      </c>
      <c r="O14" s="80">
        <f>(F14)*2</f>
        <v>8</v>
      </c>
      <c r="P14" s="84">
        <f>(I14)*2</f>
        <v>4</v>
      </c>
      <c r="Q14" s="75">
        <v>3.9</v>
      </c>
      <c r="R14" s="79">
        <v>2.4</v>
      </c>
      <c r="S14" s="13">
        <v>0</v>
      </c>
      <c r="T14" s="73"/>
      <c r="U14" s="81">
        <f>1.57/6*4</f>
        <v>1.0466666666666666</v>
      </c>
      <c r="V14" s="85">
        <f>1.57/6*2</f>
        <v>0.52333333333333332</v>
      </c>
      <c r="W14" s="75">
        <v>4</v>
      </c>
      <c r="X14" s="86">
        <v>2</v>
      </c>
    </row>
    <row r="15" spans="1:24" x14ac:dyDescent="0.25">
      <c r="A15" s="35" t="s">
        <v>5</v>
      </c>
      <c r="B15" s="22" t="s">
        <v>7</v>
      </c>
      <c r="C15" s="100" t="s">
        <v>16</v>
      </c>
      <c r="D15" s="10">
        <v>9.9600000000000009</v>
      </c>
      <c r="E15" s="12">
        <v>0</v>
      </c>
      <c r="F15" s="53">
        <v>4</v>
      </c>
      <c r="G15" s="58">
        <v>0</v>
      </c>
      <c r="H15" s="13">
        <v>0</v>
      </c>
      <c r="I15" s="53">
        <v>2</v>
      </c>
      <c r="J15" s="58">
        <v>0</v>
      </c>
      <c r="K15" s="13">
        <v>0</v>
      </c>
      <c r="L15" s="13">
        <v>0</v>
      </c>
      <c r="M15" s="13">
        <v>0</v>
      </c>
      <c r="N15" s="24">
        <v>0</v>
      </c>
      <c r="O15" s="115">
        <f t="shared" ref="O15:O22" si="1">(F15+I15)*2</f>
        <v>12</v>
      </c>
      <c r="P15" s="116"/>
      <c r="Q15" s="115">
        <v>5.64</v>
      </c>
      <c r="R15" s="116"/>
      <c r="S15" s="13">
        <v>0</v>
      </c>
      <c r="T15" s="73"/>
      <c r="U15" s="115">
        <v>1.54</v>
      </c>
      <c r="V15" s="116"/>
      <c r="W15" s="115">
        <v>6</v>
      </c>
      <c r="X15" s="160"/>
    </row>
    <row r="16" spans="1:24" x14ac:dyDescent="0.25">
      <c r="A16" s="35" t="s">
        <v>9</v>
      </c>
      <c r="B16" s="22" t="s">
        <v>10</v>
      </c>
      <c r="C16" s="100" t="s">
        <v>17</v>
      </c>
      <c r="D16" s="10">
        <v>10.37</v>
      </c>
      <c r="E16" s="12">
        <v>0</v>
      </c>
      <c r="F16" s="13">
        <v>0</v>
      </c>
      <c r="G16" s="58">
        <v>0</v>
      </c>
      <c r="H16" s="13">
        <v>0</v>
      </c>
      <c r="I16" s="53">
        <v>2</v>
      </c>
      <c r="J16" s="58">
        <v>0</v>
      </c>
      <c r="K16" s="13">
        <v>0</v>
      </c>
      <c r="L16" s="13">
        <v>0</v>
      </c>
      <c r="M16" s="13">
        <v>0</v>
      </c>
      <c r="N16" s="24">
        <v>0</v>
      </c>
      <c r="O16" s="115">
        <f t="shared" si="1"/>
        <v>4</v>
      </c>
      <c r="P16" s="116"/>
      <c r="Q16" s="115">
        <v>2.2999999999999998</v>
      </c>
      <c r="R16" s="116"/>
      <c r="S16" s="13">
        <v>0</v>
      </c>
      <c r="T16" s="73"/>
      <c r="U16" s="115">
        <v>0.44</v>
      </c>
      <c r="V16" s="116"/>
      <c r="W16" s="115">
        <v>4</v>
      </c>
      <c r="X16" s="160"/>
    </row>
    <row r="17" spans="1:24" x14ac:dyDescent="0.25">
      <c r="A17" s="35" t="s">
        <v>5</v>
      </c>
      <c r="B17" s="22" t="s">
        <v>7</v>
      </c>
      <c r="C17" s="100" t="s">
        <v>18</v>
      </c>
      <c r="D17" s="10">
        <v>12.746</v>
      </c>
      <c r="E17" s="12">
        <v>0</v>
      </c>
      <c r="F17" s="53">
        <v>4</v>
      </c>
      <c r="G17" s="58">
        <v>0</v>
      </c>
      <c r="H17" s="13">
        <v>0</v>
      </c>
      <c r="I17" s="13">
        <v>0</v>
      </c>
      <c r="J17" s="58">
        <v>0</v>
      </c>
      <c r="K17" s="13">
        <v>0</v>
      </c>
      <c r="L17" s="13">
        <v>0</v>
      </c>
      <c r="M17" s="13">
        <v>0</v>
      </c>
      <c r="N17" s="24">
        <v>0</v>
      </c>
      <c r="O17" s="115">
        <f t="shared" si="1"/>
        <v>8</v>
      </c>
      <c r="P17" s="116"/>
      <c r="Q17" s="115">
        <v>4.4000000000000004</v>
      </c>
      <c r="R17" s="116"/>
      <c r="S17" s="13">
        <v>0</v>
      </c>
      <c r="T17" s="73"/>
      <c r="U17" s="115">
        <v>0.93</v>
      </c>
      <c r="V17" s="116"/>
      <c r="W17" s="115">
        <v>4</v>
      </c>
      <c r="X17" s="160"/>
    </row>
    <row r="18" spans="1:24" x14ac:dyDescent="0.25">
      <c r="A18" s="35" t="s">
        <v>5</v>
      </c>
      <c r="B18" s="22" t="s">
        <v>7</v>
      </c>
      <c r="C18" s="100" t="s">
        <v>19</v>
      </c>
      <c r="D18" s="10">
        <v>14.893000000000001</v>
      </c>
      <c r="E18" s="12">
        <v>0</v>
      </c>
      <c r="F18" s="53">
        <v>4</v>
      </c>
      <c r="G18" s="58">
        <v>0</v>
      </c>
      <c r="H18" s="13">
        <v>0</v>
      </c>
      <c r="I18" s="53">
        <v>2</v>
      </c>
      <c r="J18" s="58">
        <v>0</v>
      </c>
      <c r="K18" s="13">
        <v>0</v>
      </c>
      <c r="L18" s="13">
        <v>0</v>
      </c>
      <c r="M18" s="13">
        <v>0</v>
      </c>
      <c r="N18" s="24">
        <v>0</v>
      </c>
      <c r="O18" s="115">
        <f t="shared" si="1"/>
        <v>12</v>
      </c>
      <c r="P18" s="116"/>
      <c r="Q18" s="115">
        <v>6.36</v>
      </c>
      <c r="R18" s="116"/>
      <c r="S18" s="13">
        <v>0</v>
      </c>
      <c r="T18" s="73"/>
      <c r="U18" s="115">
        <v>1.36</v>
      </c>
      <c r="V18" s="116"/>
      <c r="W18" s="115">
        <v>6</v>
      </c>
      <c r="X18" s="160"/>
    </row>
    <row r="19" spans="1:24" x14ac:dyDescent="0.25">
      <c r="A19" s="35" t="s">
        <v>5</v>
      </c>
      <c r="B19" s="22" t="s">
        <v>7</v>
      </c>
      <c r="C19" s="100" t="s">
        <v>20</v>
      </c>
      <c r="D19" s="10">
        <v>15.939</v>
      </c>
      <c r="E19" s="12">
        <v>0</v>
      </c>
      <c r="F19" s="53">
        <v>4</v>
      </c>
      <c r="G19" s="58">
        <v>0</v>
      </c>
      <c r="H19" s="13">
        <v>0</v>
      </c>
      <c r="I19" s="53">
        <v>2</v>
      </c>
      <c r="J19" s="58">
        <v>0</v>
      </c>
      <c r="K19" s="13">
        <v>0</v>
      </c>
      <c r="L19" s="13">
        <v>0</v>
      </c>
      <c r="M19" s="13">
        <v>0</v>
      </c>
      <c r="N19" s="24">
        <v>0</v>
      </c>
      <c r="O19" s="115">
        <f t="shared" si="1"/>
        <v>12</v>
      </c>
      <c r="P19" s="116"/>
      <c r="Q19" s="115">
        <v>6.6</v>
      </c>
      <c r="R19" s="116"/>
      <c r="S19" s="13">
        <v>0</v>
      </c>
      <c r="T19" s="73"/>
      <c r="U19" s="115">
        <v>1.58</v>
      </c>
      <c r="V19" s="116"/>
      <c r="W19" s="115">
        <v>6</v>
      </c>
      <c r="X19" s="160"/>
    </row>
    <row r="20" spans="1:24" x14ac:dyDescent="0.25">
      <c r="A20" s="35" t="s">
        <v>3</v>
      </c>
      <c r="B20" s="22">
        <v>340</v>
      </c>
      <c r="C20" s="100" t="s">
        <v>124</v>
      </c>
      <c r="D20" s="10">
        <v>16.559999999999999</v>
      </c>
      <c r="E20" s="12">
        <v>0</v>
      </c>
      <c r="F20" s="13">
        <v>0</v>
      </c>
      <c r="G20" s="58">
        <v>0</v>
      </c>
      <c r="H20" s="13">
        <v>0</v>
      </c>
      <c r="I20" s="49"/>
      <c r="J20" s="57">
        <v>2</v>
      </c>
      <c r="K20" s="13">
        <v>0</v>
      </c>
      <c r="L20" s="13">
        <v>0</v>
      </c>
      <c r="M20" s="13">
        <v>0</v>
      </c>
      <c r="N20" s="24">
        <v>0</v>
      </c>
      <c r="O20" s="137">
        <f t="shared" si="1"/>
        <v>0</v>
      </c>
      <c r="P20" s="138"/>
      <c r="Q20" s="137">
        <v>0</v>
      </c>
      <c r="R20" s="138"/>
      <c r="S20" s="13">
        <v>0</v>
      </c>
      <c r="T20" s="73"/>
      <c r="U20" s="137">
        <v>0</v>
      </c>
      <c r="V20" s="138"/>
      <c r="W20" s="137">
        <v>0</v>
      </c>
      <c r="X20" s="163"/>
    </row>
    <row r="21" spans="1:24" x14ac:dyDescent="0.25">
      <c r="A21" s="35" t="s">
        <v>5</v>
      </c>
      <c r="B21" s="22">
        <v>54</v>
      </c>
      <c r="C21" s="100" t="s">
        <v>21</v>
      </c>
      <c r="D21" s="10">
        <v>17.824999999999999</v>
      </c>
      <c r="E21" s="12">
        <v>0</v>
      </c>
      <c r="F21" s="57">
        <v>4</v>
      </c>
      <c r="G21" s="58">
        <v>0</v>
      </c>
      <c r="H21" s="13">
        <v>0</v>
      </c>
      <c r="I21" s="57">
        <v>2</v>
      </c>
      <c r="J21" s="58">
        <v>0</v>
      </c>
      <c r="K21" s="13">
        <v>0</v>
      </c>
      <c r="L21" s="13">
        <v>0</v>
      </c>
      <c r="M21" s="13">
        <v>0</v>
      </c>
      <c r="N21" s="24">
        <v>0</v>
      </c>
      <c r="O21" s="117">
        <f t="shared" si="1"/>
        <v>12</v>
      </c>
      <c r="P21" s="118"/>
      <c r="Q21" s="117">
        <v>5.97</v>
      </c>
      <c r="R21" s="118"/>
      <c r="S21" s="13">
        <v>0</v>
      </c>
      <c r="T21" s="73"/>
      <c r="U21" s="117">
        <v>1.65</v>
      </c>
      <c r="V21" s="118"/>
      <c r="W21" s="117">
        <v>6</v>
      </c>
      <c r="X21" s="161"/>
    </row>
    <row r="22" spans="1:24" x14ac:dyDescent="0.25">
      <c r="A22" s="173" t="s">
        <v>9</v>
      </c>
      <c r="B22" s="174" t="s">
        <v>10</v>
      </c>
      <c r="C22" s="175" t="s">
        <v>22</v>
      </c>
      <c r="D22" s="176">
        <v>18.053999999999998</v>
      </c>
      <c r="E22" s="177">
        <v>0</v>
      </c>
      <c r="F22" s="178">
        <v>0</v>
      </c>
      <c r="G22" s="177">
        <v>0</v>
      </c>
      <c r="H22" s="178">
        <v>0</v>
      </c>
      <c r="I22" s="178">
        <v>0</v>
      </c>
      <c r="J22" s="177">
        <v>0</v>
      </c>
      <c r="K22" s="185">
        <v>2</v>
      </c>
      <c r="L22" s="178">
        <v>0</v>
      </c>
      <c r="M22" s="178">
        <v>0</v>
      </c>
      <c r="N22" s="180">
        <v>0</v>
      </c>
      <c r="O22" s="181">
        <v>6</v>
      </c>
      <c r="P22" s="182"/>
      <c r="Q22" s="181">
        <v>2</v>
      </c>
      <c r="R22" s="182"/>
      <c r="S22" s="178">
        <v>0</v>
      </c>
      <c r="T22" s="178"/>
      <c r="U22" s="181">
        <v>0.63</v>
      </c>
      <c r="V22" s="182"/>
      <c r="W22" s="181">
        <v>2</v>
      </c>
      <c r="X22" s="183"/>
    </row>
    <row r="23" spans="1:24" x14ac:dyDescent="0.25">
      <c r="A23" s="35" t="s">
        <v>9</v>
      </c>
      <c r="B23" s="22" t="s">
        <v>10</v>
      </c>
      <c r="C23" s="100" t="s">
        <v>125</v>
      </c>
      <c r="D23" s="10">
        <v>26.803000000000001</v>
      </c>
      <c r="E23" s="12">
        <v>0</v>
      </c>
      <c r="F23" s="13">
        <v>0</v>
      </c>
      <c r="G23" s="58">
        <v>0</v>
      </c>
      <c r="H23" s="13">
        <v>0</v>
      </c>
      <c r="I23" s="13">
        <v>0</v>
      </c>
      <c r="J23" s="58">
        <v>0</v>
      </c>
      <c r="K23" s="53">
        <v>2</v>
      </c>
      <c r="L23" s="13">
        <v>0</v>
      </c>
      <c r="M23" s="13">
        <v>0</v>
      </c>
      <c r="N23" s="24">
        <v>0</v>
      </c>
      <c r="O23" s="115">
        <v>6</v>
      </c>
      <c r="P23" s="116"/>
      <c r="Q23" s="115">
        <v>2</v>
      </c>
      <c r="R23" s="116"/>
      <c r="S23" s="13">
        <v>0</v>
      </c>
      <c r="T23" s="73"/>
      <c r="U23" s="115">
        <v>0.43</v>
      </c>
      <c r="V23" s="116"/>
      <c r="W23" s="115">
        <v>2</v>
      </c>
      <c r="X23" s="160"/>
    </row>
    <row r="24" spans="1:24" x14ac:dyDescent="0.25">
      <c r="A24" s="173" t="s">
        <v>5</v>
      </c>
      <c r="B24" s="174" t="s">
        <v>7</v>
      </c>
      <c r="C24" s="175" t="s">
        <v>23</v>
      </c>
      <c r="D24" s="176">
        <v>26.85</v>
      </c>
      <c r="E24" s="177">
        <v>0</v>
      </c>
      <c r="F24" s="178">
        <v>0</v>
      </c>
      <c r="G24" s="177">
        <v>0</v>
      </c>
      <c r="H24" s="178">
        <v>0</v>
      </c>
      <c r="I24" s="178">
        <v>0</v>
      </c>
      <c r="J24" s="177">
        <v>0</v>
      </c>
      <c r="K24" s="179">
        <v>2</v>
      </c>
      <c r="L24" s="178">
        <v>0</v>
      </c>
      <c r="M24" s="178">
        <v>0</v>
      </c>
      <c r="N24" s="180">
        <v>0</v>
      </c>
      <c r="O24" s="181">
        <v>6</v>
      </c>
      <c r="P24" s="182"/>
      <c r="Q24" s="181">
        <v>2</v>
      </c>
      <c r="R24" s="182"/>
      <c r="S24" s="178">
        <v>0</v>
      </c>
      <c r="T24" s="178"/>
      <c r="U24" s="181">
        <v>0.63</v>
      </c>
      <c r="V24" s="182"/>
      <c r="W24" s="181">
        <v>2</v>
      </c>
      <c r="X24" s="183"/>
    </row>
    <row r="25" spans="1:24" x14ac:dyDescent="0.25">
      <c r="A25" s="35" t="s">
        <v>5</v>
      </c>
      <c r="B25" s="22" t="s">
        <v>7</v>
      </c>
      <c r="C25" s="100" t="s">
        <v>24</v>
      </c>
      <c r="D25" s="10">
        <v>36.101999999999997</v>
      </c>
      <c r="E25" s="14">
        <v>0</v>
      </c>
      <c r="F25" s="57">
        <v>4</v>
      </c>
      <c r="G25" s="58">
        <v>0</v>
      </c>
      <c r="H25" s="13">
        <v>0</v>
      </c>
      <c r="I25" s="13">
        <v>0</v>
      </c>
      <c r="J25" s="58">
        <v>0</v>
      </c>
      <c r="K25" s="13">
        <v>0</v>
      </c>
      <c r="L25" s="13">
        <v>0</v>
      </c>
      <c r="M25" s="13">
        <v>0</v>
      </c>
      <c r="N25" s="24">
        <v>0</v>
      </c>
      <c r="O25" s="117">
        <f t="shared" ref="O24:O35" si="2">(F25+I25)*2</f>
        <v>8</v>
      </c>
      <c r="P25" s="118"/>
      <c r="Q25" s="117">
        <v>4.2</v>
      </c>
      <c r="R25" s="118"/>
      <c r="S25" s="13">
        <v>0</v>
      </c>
      <c r="T25" s="73"/>
      <c r="U25" s="117">
        <v>8.4499999999999993</v>
      </c>
      <c r="V25" s="118"/>
      <c r="W25" s="117">
        <v>4</v>
      </c>
      <c r="X25" s="161"/>
    </row>
    <row r="26" spans="1:24" x14ac:dyDescent="0.25">
      <c r="A26" s="35" t="s">
        <v>9</v>
      </c>
      <c r="B26" s="22" t="s">
        <v>10</v>
      </c>
      <c r="C26" s="100" t="s">
        <v>25</v>
      </c>
      <c r="D26" s="10">
        <v>36.116999999999997</v>
      </c>
      <c r="E26" s="14">
        <v>0</v>
      </c>
      <c r="F26" s="13">
        <v>0</v>
      </c>
      <c r="G26" s="58">
        <v>0</v>
      </c>
      <c r="H26" s="13">
        <v>0</v>
      </c>
      <c r="I26" s="53">
        <v>2</v>
      </c>
      <c r="J26" s="58">
        <v>0</v>
      </c>
      <c r="K26" s="13">
        <v>0</v>
      </c>
      <c r="L26" s="13">
        <v>0</v>
      </c>
      <c r="M26" s="13">
        <v>0</v>
      </c>
      <c r="N26" s="24">
        <v>0</v>
      </c>
      <c r="O26" s="115">
        <f t="shared" si="2"/>
        <v>4</v>
      </c>
      <c r="P26" s="116"/>
      <c r="Q26" s="115">
        <v>2.2000000000000002</v>
      </c>
      <c r="R26" s="116"/>
      <c r="S26" s="13">
        <v>0</v>
      </c>
      <c r="T26" s="73"/>
      <c r="U26" s="115">
        <v>0.49</v>
      </c>
      <c r="V26" s="116"/>
      <c r="W26" s="115">
        <v>2</v>
      </c>
      <c r="X26" s="160"/>
    </row>
    <row r="27" spans="1:24" x14ac:dyDescent="0.25">
      <c r="A27" s="35" t="s">
        <v>5</v>
      </c>
      <c r="B27" s="22">
        <v>55</v>
      </c>
      <c r="C27" s="100" t="s">
        <v>26</v>
      </c>
      <c r="D27" s="10">
        <v>36.161000000000001</v>
      </c>
      <c r="E27" s="12">
        <v>0</v>
      </c>
      <c r="F27" s="13">
        <v>0</v>
      </c>
      <c r="G27" s="58">
        <v>0</v>
      </c>
      <c r="H27" s="13">
        <v>0</v>
      </c>
      <c r="I27" s="57">
        <v>2</v>
      </c>
      <c r="J27" s="58">
        <v>0</v>
      </c>
      <c r="K27" s="13">
        <v>0</v>
      </c>
      <c r="L27" s="13">
        <v>0</v>
      </c>
      <c r="M27" s="13">
        <v>0</v>
      </c>
      <c r="N27" s="24">
        <v>0</v>
      </c>
      <c r="O27" s="117">
        <f t="shared" si="2"/>
        <v>4</v>
      </c>
      <c r="P27" s="118"/>
      <c r="Q27" s="117">
        <v>2.2799999999999998</v>
      </c>
      <c r="R27" s="118"/>
      <c r="S27" s="13">
        <v>0</v>
      </c>
      <c r="T27" s="73"/>
      <c r="U27" s="117">
        <v>0.52</v>
      </c>
      <c r="V27" s="118"/>
      <c r="W27" s="117">
        <v>2</v>
      </c>
      <c r="X27" s="161"/>
    </row>
    <row r="28" spans="1:24" x14ac:dyDescent="0.25">
      <c r="A28" s="35" t="s">
        <v>5</v>
      </c>
      <c r="B28" s="22" t="s">
        <v>7</v>
      </c>
      <c r="C28" s="100" t="s">
        <v>8</v>
      </c>
      <c r="D28" s="10">
        <v>36.64</v>
      </c>
      <c r="E28" s="12">
        <v>0</v>
      </c>
      <c r="F28" s="53">
        <v>4</v>
      </c>
      <c r="G28" s="58">
        <v>0</v>
      </c>
      <c r="H28" s="13">
        <v>0</v>
      </c>
      <c r="I28" s="53">
        <v>2</v>
      </c>
      <c r="J28" s="58">
        <v>0</v>
      </c>
      <c r="K28" s="13">
        <v>0</v>
      </c>
      <c r="L28" s="13">
        <v>0</v>
      </c>
      <c r="M28" s="13">
        <v>0</v>
      </c>
      <c r="N28" s="24">
        <v>0</v>
      </c>
      <c r="O28" s="115">
        <f t="shared" si="2"/>
        <v>12</v>
      </c>
      <c r="P28" s="116"/>
      <c r="Q28" s="115">
        <v>8.4</v>
      </c>
      <c r="R28" s="116"/>
      <c r="S28" s="13">
        <v>0</v>
      </c>
      <c r="T28" s="73"/>
      <c r="U28" s="115">
        <v>1.17</v>
      </c>
      <c r="V28" s="116"/>
      <c r="W28" s="115">
        <v>6</v>
      </c>
      <c r="X28" s="160"/>
    </row>
    <row r="29" spans="1:24" x14ac:dyDescent="0.25">
      <c r="A29" s="35" t="s">
        <v>5</v>
      </c>
      <c r="B29" s="22" t="s">
        <v>7</v>
      </c>
      <c r="C29" s="9" t="s">
        <v>27</v>
      </c>
      <c r="D29" s="10">
        <v>39.606000000000002</v>
      </c>
      <c r="E29" s="12">
        <v>0</v>
      </c>
      <c r="F29" s="57">
        <v>4</v>
      </c>
      <c r="G29" s="58">
        <v>0</v>
      </c>
      <c r="H29" s="13">
        <v>0</v>
      </c>
      <c r="I29" s="57">
        <v>2</v>
      </c>
      <c r="J29" s="58">
        <v>0</v>
      </c>
      <c r="K29" s="13">
        <v>0</v>
      </c>
      <c r="L29" s="13">
        <v>0</v>
      </c>
      <c r="M29" s="13">
        <v>0</v>
      </c>
      <c r="N29" s="24">
        <v>0</v>
      </c>
      <c r="O29" s="117">
        <f t="shared" si="2"/>
        <v>12</v>
      </c>
      <c r="P29" s="118"/>
      <c r="Q29" s="117">
        <v>4.67</v>
      </c>
      <c r="R29" s="118"/>
      <c r="S29" s="13">
        <v>0</v>
      </c>
      <c r="T29" s="73"/>
      <c r="U29" s="117">
        <v>15.01</v>
      </c>
      <c r="V29" s="118"/>
      <c r="W29" s="117">
        <v>0</v>
      </c>
      <c r="X29" s="161"/>
    </row>
    <row r="30" spans="1:24" x14ac:dyDescent="0.25">
      <c r="A30" s="35" t="s">
        <v>5</v>
      </c>
      <c r="B30" s="22" t="s">
        <v>7</v>
      </c>
      <c r="C30" s="9" t="s">
        <v>8</v>
      </c>
      <c r="D30" s="10">
        <v>40.279000000000003</v>
      </c>
      <c r="E30" s="12">
        <v>0</v>
      </c>
      <c r="F30" s="53">
        <v>4</v>
      </c>
      <c r="G30" s="58">
        <v>0</v>
      </c>
      <c r="H30" s="13">
        <v>0</v>
      </c>
      <c r="I30" s="53">
        <v>2</v>
      </c>
      <c r="J30" s="58">
        <v>0</v>
      </c>
      <c r="K30" s="13">
        <v>0</v>
      </c>
      <c r="L30" s="13">
        <v>0</v>
      </c>
      <c r="M30" s="13">
        <v>0</v>
      </c>
      <c r="N30" s="24">
        <v>0</v>
      </c>
      <c r="O30" s="115">
        <f t="shared" si="2"/>
        <v>12</v>
      </c>
      <c r="P30" s="116"/>
      <c r="Q30" s="115">
        <v>2.8</v>
      </c>
      <c r="R30" s="116"/>
      <c r="S30" s="75">
        <v>6.25</v>
      </c>
      <c r="T30" s="73"/>
      <c r="U30" s="115">
        <v>3.43</v>
      </c>
      <c r="V30" s="116"/>
      <c r="W30" s="115">
        <v>4</v>
      </c>
      <c r="X30" s="160"/>
    </row>
    <row r="31" spans="1:24" x14ac:dyDescent="0.25">
      <c r="A31" s="36" t="s">
        <v>5</v>
      </c>
      <c r="B31" s="27" t="s">
        <v>7</v>
      </c>
      <c r="C31" s="3" t="s">
        <v>28</v>
      </c>
      <c r="D31" s="2">
        <v>40.777999999999999</v>
      </c>
      <c r="E31" s="13">
        <v>0</v>
      </c>
      <c r="F31" s="13">
        <v>0</v>
      </c>
      <c r="G31" s="58">
        <v>0</v>
      </c>
      <c r="H31" s="13">
        <v>0</v>
      </c>
      <c r="I31" s="53">
        <v>2</v>
      </c>
      <c r="J31" s="58">
        <v>0</v>
      </c>
      <c r="K31" s="13">
        <v>0</v>
      </c>
      <c r="L31" s="13">
        <v>0</v>
      </c>
      <c r="M31" s="13">
        <v>0</v>
      </c>
      <c r="N31" s="24">
        <v>0</v>
      </c>
      <c r="O31" s="115">
        <f t="shared" si="2"/>
        <v>4</v>
      </c>
      <c r="P31" s="116"/>
      <c r="Q31" s="115">
        <v>2.2000000000000002</v>
      </c>
      <c r="R31" s="116"/>
      <c r="S31" s="13">
        <v>0</v>
      </c>
      <c r="T31" s="73"/>
      <c r="U31" s="115">
        <v>0.41</v>
      </c>
      <c r="V31" s="116"/>
      <c r="W31" s="115">
        <v>2</v>
      </c>
      <c r="X31" s="160"/>
    </row>
    <row r="32" spans="1:24" x14ac:dyDescent="0.25">
      <c r="A32" s="36" t="s">
        <v>5</v>
      </c>
      <c r="B32" s="27" t="s">
        <v>7</v>
      </c>
      <c r="C32" s="3" t="s">
        <v>8</v>
      </c>
      <c r="D32" s="2">
        <v>41.201999999999998</v>
      </c>
      <c r="E32" s="13">
        <v>0</v>
      </c>
      <c r="F32" s="53">
        <v>4</v>
      </c>
      <c r="G32" s="58">
        <v>0</v>
      </c>
      <c r="H32" s="13">
        <v>0</v>
      </c>
      <c r="I32" s="53">
        <v>2</v>
      </c>
      <c r="J32" s="58">
        <v>0</v>
      </c>
      <c r="K32" s="13">
        <v>0</v>
      </c>
      <c r="L32" s="13">
        <v>0</v>
      </c>
      <c r="M32" s="13">
        <v>0</v>
      </c>
      <c r="N32" s="24">
        <v>0</v>
      </c>
      <c r="O32" s="115">
        <f t="shared" si="2"/>
        <v>12</v>
      </c>
      <c r="P32" s="116"/>
      <c r="Q32" s="115">
        <v>6.54</v>
      </c>
      <c r="R32" s="116"/>
      <c r="S32" s="13">
        <v>0</v>
      </c>
      <c r="T32" s="73"/>
      <c r="U32" s="115">
        <v>1.54</v>
      </c>
      <c r="V32" s="116"/>
      <c r="W32" s="115">
        <v>6</v>
      </c>
      <c r="X32" s="160"/>
    </row>
    <row r="33" spans="1:24" x14ac:dyDescent="0.25">
      <c r="A33" s="36" t="s">
        <v>5</v>
      </c>
      <c r="B33" s="27" t="s">
        <v>7</v>
      </c>
      <c r="C33" s="3" t="s">
        <v>27</v>
      </c>
      <c r="D33" s="2">
        <v>41.741999999999997</v>
      </c>
      <c r="E33" s="12">
        <v>0</v>
      </c>
      <c r="F33" s="77">
        <v>4</v>
      </c>
      <c r="G33" s="58">
        <v>0</v>
      </c>
      <c r="H33" s="13">
        <v>0</v>
      </c>
      <c r="I33" s="57">
        <v>2</v>
      </c>
      <c r="J33" s="58">
        <v>0</v>
      </c>
      <c r="K33" s="13">
        <v>0</v>
      </c>
      <c r="L33" s="13">
        <v>0</v>
      </c>
      <c r="M33" s="13">
        <v>0</v>
      </c>
      <c r="N33" s="24">
        <v>0</v>
      </c>
      <c r="O33" s="117">
        <f t="shared" si="2"/>
        <v>12</v>
      </c>
      <c r="P33" s="118"/>
      <c r="Q33" s="117">
        <v>4.67</v>
      </c>
      <c r="R33" s="118"/>
      <c r="S33" s="13">
        <v>0</v>
      </c>
      <c r="T33" s="73"/>
      <c r="U33" s="117">
        <v>15.01</v>
      </c>
      <c r="V33" s="118"/>
      <c r="W33" s="117">
        <v>0</v>
      </c>
      <c r="X33" s="161"/>
    </row>
    <row r="34" spans="1:24" x14ac:dyDescent="0.25">
      <c r="A34" s="36" t="s">
        <v>5</v>
      </c>
      <c r="B34" s="27" t="s">
        <v>7</v>
      </c>
      <c r="C34" s="3" t="s">
        <v>8</v>
      </c>
      <c r="D34" s="2">
        <v>42.493000000000002</v>
      </c>
      <c r="E34" s="13">
        <v>0</v>
      </c>
      <c r="F34" s="53">
        <v>4</v>
      </c>
      <c r="G34" s="58">
        <v>0</v>
      </c>
      <c r="H34" s="13">
        <v>0</v>
      </c>
      <c r="I34" s="53">
        <v>2</v>
      </c>
      <c r="J34" s="58">
        <v>0</v>
      </c>
      <c r="K34" s="13">
        <v>0</v>
      </c>
      <c r="L34" s="13">
        <v>0</v>
      </c>
      <c r="M34" s="13">
        <v>0</v>
      </c>
      <c r="N34" s="24">
        <v>0</v>
      </c>
      <c r="O34" s="115">
        <f t="shared" si="2"/>
        <v>12</v>
      </c>
      <c r="P34" s="116"/>
      <c r="Q34" s="115">
        <v>6.54</v>
      </c>
      <c r="R34" s="116"/>
      <c r="S34" s="13">
        <v>0</v>
      </c>
      <c r="T34" s="73"/>
      <c r="U34" s="115">
        <v>1.54</v>
      </c>
      <c r="V34" s="116"/>
      <c r="W34" s="115">
        <v>6</v>
      </c>
      <c r="X34" s="160"/>
    </row>
    <row r="35" spans="1:24" x14ac:dyDescent="0.25">
      <c r="A35" s="43" t="s">
        <v>5</v>
      </c>
      <c r="B35" s="44" t="s">
        <v>7</v>
      </c>
      <c r="C35" s="45" t="s">
        <v>29</v>
      </c>
      <c r="D35" s="46">
        <v>43.877000000000002</v>
      </c>
      <c r="E35" s="47">
        <v>0</v>
      </c>
      <c r="F35" s="47">
        <v>0</v>
      </c>
      <c r="G35" s="60">
        <v>0</v>
      </c>
      <c r="H35" s="47">
        <v>0</v>
      </c>
      <c r="I35" s="54">
        <v>2</v>
      </c>
      <c r="J35" s="60">
        <v>0</v>
      </c>
      <c r="K35" s="47">
        <v>0</v>
      </c>
      <c r="L35" s="47">
        <v>0</v>
      </c>
      <c r="M35" s="47">
        <v>0</v>
      </c>
      <c r="N35" s="69">
        <v>0</v>
      </c>
      <c r="O35" s="115">
        <f t="shared" si="2"/>
        <v>4</v>
      </c>
      <c r="P35" s="116"/>
      <c r="Q35" s="115">
        <v>1.0900000000000001</v>
      </c>
      <c r="R35" s="116"/>
      <c r="S35" s="47">
        <v>0</v>
      </c>
      <c r="T35" s="47"/>
      <c r="U35" s="115">
        <v>0.25</v>
      </c>
      <c r="V35" s="116"/>
      <c r="W35" s="115">
        <v>1</v>
      </c>
      <c r="X35" s="160"/>
    </row>
    <row r="36" spans="1:24" x14ac:dyDescent="0.25">
      <c r="A36" s="61" t="s">
        <v>65</v>
      </c>
      <c r="B36" s="61"/>
      <c r="C36" s="62"/>
      <c r="D36" s="63"/>
      <c r="E36" s="64">
        <f>SUM(E7:E35)</f>
        <v>0</v>
      </c>
      <c r="F36" s="65">
        <f>SUM(F7:F35)</f>
        <v>76</v>
      </c>
      <c r="G36" s="66">
        <v>0</v>
      </c>
      <c r="H36" s="64">
        <f>SUM(H7:H35)</f>
        <v>0</v>
      </c>
      <c r="I36" s="65">
        <f>SUM(I7:I35)</f>
        <v>46</v>
      </c>
      <c r="J36" s="65">
        <f>SUM(J7:J35)</f>
        <v>2</v>
      </c>
      <c r="K36" s="65">
        <f>SUM(K7:K35)</f>
        <v>6</v>
      </c>
      <c r="L36" s="64">
        <v>0</v>
      </c>
      <c r="M36" s="64">
        <v>0</v>
      </c>
      <c r="N36" s="64">
        <v>0</v>
      </c>
      <c r="O36" s="139">
        <f>SUM(O7:O35)+P14</f>
        <v>262</v>
      </c>
      <c r="P36" s="140"/>
      <c r="Q36" s="141">
        <f>SUM(Q7:Q35)+R14</f>
        <v>128.20000000000002</v>
      </c>
      <c r="R36" s="142"/>
      <c r="S36" s="82">
        <f>SUM(S7:S35)</f>
        <v>10.42</v>
      </c>
      <c r="T36" s="65"/>
      <c r="U36" s="153">
        <f>SUM(U7:U35)+V14</f>
        <v>110.16</v>
      </c>
      <c r="V36" s="154"/>
      <c r="W36" s="139">
        <f>SUM(W7:X35)</f>
        <v>109</v>
      </c>
      <c r="X36" s="140"/>
    </row>
    <row r="37" spans="1:24" x14ac:dyDescent="0.25">
      <c r="A37" s="4"/>
      <c r="B37" s="4"/>
      <c r="C37" s="5"/>
      <c r="D37" s="6"/>
      <c r="M37" t="s">
        <v>65</v>
      </c>
      <c r="P37" s="50"/>
      <c r="Q37" s="50"/>
      <c r="T37" s="50"/>
      <c r="U37" s="50"/>
      <c r="V37" s="50"/>
      <c r="W37" s="50"/>
      <c r="X37" s="50"/>
    </row>
    <row r="38" spans="1:24" x14ac:dyDescent="0.25">
      <c r="A38" s="4"/>
      <c r="B38" s="4"/>
      <c r="C38" t="s">
        <v>91</v>
      </c>
      <c r="D38" s="6"/>
      <c r="E38" s="55">
        <f>E9+E11+E12+E13+E14+E15+E17+E18+E19+E28+E30+E32+E34</f>
        <v>0</v>
      </c>
      <c r="F38" s="55">
        <f>F9+F11+F12+F13+F14+F15+F17+F18+F19+F28+F30+F32+F34</f>
        <v>52</v>
      </c>
      <c r="G38" s="55">
        <f>G9+G11+G12+G13+G14+G15+G17+G18+G19+G28+G30+G32+G34</f>
        <v>0</v>
      </c>
      <c r="H38" s="55">
        <f>H9+H11+H12+H13+H14+H15+H17+H18+H19+H28+H30+H32+H34</f>
        <v>0</v>
      </c>
      <c r="I38" s="55">
        <f>I9+I10+I11+I12+I13+I15+I16+I18+I19+I26+I28+I30+I31+I32+I34+I35</f>
        <v>32</v>
      </c>
      <c r="J38" s="55">
        <f>J9+J10+J11+J12+J13+J15+J16+J18+J19+J26+J28+J30+J31+J32+J34+J35</f>
        <v>0</v>
      </c>
      <c r="K38" s="186">
        <f>K24+K23+K22</f>
        <v>6</v>
      </c>
      <c r="P38" s="50"/>
      <c r="Q38" s="50"/>
    </row>
    <row r="39" spans="1:24" x14ac:dyDescent="0.25">
      <c r="A39" s="4"/>
      <c r="B39" s="4"/>
      <c r="C39" t="s">
        <v>93</v>
      </c>
      <c r="D39" s="6"/>
      <c r="E39" s="76">
        <f>E7+E8+E21+E25+E29+E33</f>
        <v>0</v>
      </c>
      <c r="F39" s="76">
        <f>F7+F8+F21+F25+F29+F33</f>
        <v>24</v>
      </c>
      <c r="G39" s="76">
        <f>G7+G8+G21+G25+G29+G33</f>
        <v>0</v>
      </c>
      <c r="H39" s="76">
        <f>H7+H8+H21+H25+H29+H33</f>
        <v>0</v>
      </c>
      <c r="I39" s="76">
        <f>I7+I8+I14+I21+I27+I29+I33</f>
        <v>14</v>
      </c>
      <c r="J39" s="76">
        <f>J20</f>
        <v>2</v>
      </c>
      <c r="K39" s="76">
        <f>K20</f>
        <v>0</v>
      </c>
      <c r="P39" s="50"/>
      <c r="Q39" s="50"/>
    </row>
    <row r="40" spans="1:24" x14ac:dyDescent="0.25">
      <c r="A40" s="4"/>
      <c r="B40" s="4"/>
      <c r="C40" s="5"/>
      <c r="D40" s="51"/>
      <c r="F40" s="184" t="s">
        <v>128</v>
      </c>
      <c r="G40" t="s">
        <v>129</v>
      </c>
    </row>
    <row r="41" spans="1:24" x14ac:dyDescent="0.25">
      <c r="B41" s="48"/>
      <c r="C41" s="4"/>
      <c r="D41" s="52"/>
      <c r="E41" s="48"/>
      <c r="F41" s="55">
        <f>F9+F11+F12+F13+F14+F15+F17+F18+F19+F28+F30+F32+F34+I9+I10+I11+I12+I13+I15+I16+I18+I19+I26+I28+I30+I31+I32+I34+I35+K23</f>
        <v>86</v>
      </c>
      <c r="G41" t="s">
        <v>91</v>
      </c>
    </row>
    <row r="42" spans="1:24" x14ac:dyDescent="0.25">
      <c r="B42" s="48"/>
      <c r="C42" s="4"/>
      <c r="D42" s="52"/>
      <c r="E42" s="48"/>
      <c r="F42" s="76">
        <f>F7+F8+F21+F25+F29+F33+I7+I8+I14+I21+I27+I29+I33+J20</f>
        <v>40</v>
      </c>
      <c r="G42" t="s">
        <v>93</v>
      </c>
    </row>
    <row r="43" spans="1:24" ht="18.75" x14ac:dyDescent="0.3">
      <c r="A43" s="102" t="s">
        <v>98</v>
      </c>
    </row>
    <row r="44" spans="1:24" ht="15.75" thickBot="1" x14ac:dyDescent="0.3">
      <c r="C44" t="s">
        <v>114</v>
      </c>
      <c r="E44" s="50" t="s">
        <v>99</v>
      </c>
      <c r="F44" s="50" t="s">
        <v>101</v>
      </c>
      <c r="G44" s="50" t="s">
        <v>102</v>
      </c>
      <c r="H44" s="50" t="s">
        <v>103</v>
      </c>
      <c r="I44" s="50" t="s">
        <v>105</v>
      </c>
      <c r="J44" s="50" t="s">
        <v>104</v>
      </c>
      <c r="K44" s="50" t="s">
        <v>100</v>
      </c>
      <c r="L44" s="50" t="s">
        <v>110</v>
      </c>
      <c r="M44" s="50" t="s">
        <v>111</v>
      </c>
      <c r="N44" s="50" t="s">
        <v>112</v>
      </c>
    </row>
    <row r="45" spans="1:24" ht="15.75" customHeight="1" thickBot="1" x14ac:dyDescent="0.3">
      <c r="A45" s="106" t="s">
        <v>0</v>
      </c>
      <c r="B45" s="107" t="s">
        <v>1</v>
      </c>
      <c r="C45" s="109" t="s">
        <v>2</v>
      </c>
      <c r="D45" s="109" t="s">
        <v>48</v>
      </c>
      <c r="E45" s="104" t="s">
        <v>67</v>
      </c>
      <c r="F45" s="104" t="s">
        <v>51</v>
      </c>
      <c r="G45" s="104" t="s">
        <v>117</v>
      </c>
      <c r="H45" s="104" t="s">
        <v>107</v>
      </c>
      <c r="I45" s="104" t="s">
        <v>108</v>
      </c>
      <c r="J45" s="104" t="s">
        <v>119</v>
      </c>
      <c r="K45" s="104" t="s">
        <v>70</v>
      </c>
      <c r="L45" s="104" t="s">
        <v>63</v>
      </c>
      <c r="M45" s="104" t="s">
        <v>95</v>
      </c>
      <c r="N45" s="104" t="s">
        <v>94</v>
      </c>
      <c r="O45" s="123" t="s">
        <v>71</v>
      </c>
      <c r="P45" s="124"/>
      <c r="Q45" s="131" t="s">
        <v>60</v>
      </c>
      <c r="R45" s="132"/>
      <c r="S45" s="111" t="s">
        <v>61</v>
      </c>
      <c r="T45" s="87"/>
      <c r="U45" s="131" t="s">
        <v>58</v>
      </c>
      <c r="V45" s="132"/>
      <c r="W45" s="131" t="s">
        <v>62</v>
      </c>
      <c r="X45" s="155"/>
    </row>
    <row r="46" spans="1:24" ht="15.75" thickBot="1" x14ac:dyDescent="0.3">
      <c r="A46" s="106"/>
      <c r="B46" s="108"/>
      <c r="C46" s="110"/>
      <c r="D46" s="110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25"/>
      <c r="P46" s="126"/>
      <c r="Q46" s="133"/>
      <c r="R46" s="134"/>
      <c r="S46" s="112"/>
      <c r="T46" s="88"/>
      <c r="U46" s="133"/>
      <c r="V46" s="134"/>
      <c r="W46" s="133"/>
      <c r="X46" s="156"/>
    </row>
    <row r="47" spans="1:24" x14ac:dyDescent="0.25">
      <c r="A47" s="106"/>
      <c r="B47" s="108"/>
      <c r="C47" s="110"/>
      <c r="D47" s="110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27"/>
      <c r="P47" s="128"/>
      <c r="Q47" s="135"/>
      <c r="R47" s="136"/>
      <c r="S47" s="112"/>
      <c r="T47" s="88"/>
      <c r="U47" s="135"/>
      <c r="V47" s="136"/>
      <c r="W47" s="135"/>
      <c r="X47" s="157"/>
    </row>
    <row r="48" spans="1:24" ht="15.75" thickBot="1" x14ac:dyDescent="0.3">
      <c r="A48" s="89"/>
      <c r="B48" s="90"/>
      <c r="C48" s="91"/>
      <c r="D48" s="91" t="s">
        <v>49</v>
      </c>
      <c r="E48" s="91" t="s">
        <v>52</v>
      </c>
      <c r="F48" s="91" t="s">
        <v>52</v>
      </c>
      <c r="G48" s="91" t="s">
        <v>52</v>
      </c>
      <c r="H48" s="91" t="s">
        <v>52</v>
      </c>
      <c r="I48" s="91" t="s">
        <v>52</v>
      </c>
      <c r="J48" s="91" t="s">
        <v>52</v>
      </c>
      <c r="K48" s="91"/>
      <c r="L48" s="91" t="s">
        <v>52</v>
      </c>
      <c r="M48" s="91" t="s">
        <v>52</v>
      </c>
      <c r="N48" s="91" t="s">
        <v>52</v>
      </c>
      <c r="O48" s="169" t="s">
        <v>52</v>
      </c>
      <c r="P48" s="170"/>
      <c r="Q48" s="169" t="s">
        <v>56</v>
      </c>
      <c r="R48" s="170"/>
      <c r="S48" s="91" t="s">
        <v>56</v>
      </c>
      <c r="T48" s="91"/>
      <c r="U48" s="169" t="s">
        <v>59</v>
      </c>
      <c r="V48" s="170"/>
      <c r="W48" s="169" t="s">
        <v>52</v>
      </c>
      <c r="X48" s="171"/>
    </row>
    <row r="49" spans="1:24" ht="15" customHeight="1" x14ac:dyDescent="0.25">
      <c r="A49" s="30" t="s">
        <v>5</v>
      </c>
      <c r="B49" s="26">
        <v>55</v>
      </c>
      <c r="C49" s="28" t="s">
        <v>30</v>
      </c>
      <c r="D49" s="29">
        <v>108.94</v>
      </c>
      <c r="E49" s="56">
        <v>4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4">
        <v>0</v>
      </c>
      <c r="M49" s="24">
        <v>0</v>
      </c>
      <c r="N49" s="24">
        <v>0</v>
      </c>
      <c r="O49" s="119">
        <f t="shared" ref="O49:O54" si="3">(E49+H49)*3</f>
        <v>12</v>
      </c>
      <c r="P49" s="120"/>
      <c r="Q49" s="119">
        <v>6.52</v>
      </c>
      <c r="R49" s="120"/>
      <c r="S49" s="84">
        <v>2.4</v>
      </c>
      <c r="T49" s="84"/>
      <c r="U49" s="119">
        <v>4.43</v>
      </c>
      <c r="V49" s="120"/>
      <c r="W49" s="119">
        <v>0</v>
      </c>
      <c r="X49" s="162"/>
    </row>
    <row r="50" spans="1:24" ht="15" customHeight="1" x14ac:dyDescent="0.25">
      <c r="A50" s="31" t="s">
        <v>3</v>
      </c>
      <c r="B50" s="21">
        <v>343</v>
      </c>
      <c r="C50" s="17" t="s">
        <v>31</v>
      </c>
      <c r="D50" s="18">
        <v>109.39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70">
        <v>0</v>
      </c>
      <c r="O50" s="137">
        <f t="shared" si="3"/>
        <v>0</v>
      </c>
      <c r="P50" s="138"/>
      <c r="Q50" s="167">
        <v>0</v>
      </c>
      <c r="R50" s="168"/>
      <c r="S50" s="19">
        <v>0</v>
      </c>
      <c r="T50" s="19"/>
      <c r="U50" s="167">
        <v>0</v>
      </c>
      <c r="V50" s="168"/>
      <c r="W50" s="167"/>
      <c r="X50" s="172"/>
    </row>
    <row r="51" spans="1:24" ht="15" customHeight="1" x14ac:dyDescent="0.25">
      <c r="A51" s="32" t="s">
        <v>5</v>
      </c>
      <c r="B51" s="22" t="s">
        <v>7</v>
      </c>
      <c r="C51" s="15" t="s">
        <v>68</v>
      </c>
      <c r="D51" s="16">
        <v>125.395</v>
      </c>
      <c r="E51" s="57">
        <v>4</v>
      </c>
      <c r="F51" s="12">
        <v>0</v>
      </c>
      <c r="G51" s="12">
        <v>0</v>
      </c>
      <c r="H51" s="57">
        <v>2</v>
      </c>
      <c r="I51" s="12">
        <v>0</v>
      </c>
      <c r="J51" s="12">
        <v>0</v>
      </c>
      <c r="K51" s="12">
        <v>0</v>
      </c>
      <c r="L51" s="13">
        <v>0</v>
      </c>
      <c r="M51" s="13">
        <v>0</v>
      </c>
      <c r="N51" s="24">
        <v>0</v>
      </c>
      <c r="O51" s="117">
        <f t="shared" si="3"/>
        <v>18</v>
      </c>
      <c r="P51" s="118"/>
      <c r="Q51" s="117">
        <v>14.4</v>
      </c>
      <c r="R51" s="118"/>
      <c r="S51" s="79">
        <v>5.52</v>
      </c>
      <c r="T51" s="73"/>
      <c r="U51" s="117">
        <v>5.57</v>
      </c>
      <c r="V51" s="118"/>
      <c r="W51" s="117">
        <v>12</v>
      </c>
      <c r="X51" s="161"/>
    </row>
    <row r="52" spans="1:24" ht="15" customHeight="1" x14ac:dyDescent="0.25">
      <c r="A52" s="32" t="s">
        <v>5</v>
      </c>
      <c r="B52" s="22" t="s">
        <v>7</v>
      </c>
      <c r="C52" s="15" t="s">
        <v>69</v>
      </c>
      <c r="D52" s="16">
        <v>126.82299999999999</v>
      </c>
      <c r="E52" s="57">
        <v>4</v>
      </c>
      <c r="F52" s="12">
        <v>0</v>
      </c>
      <c r="G52" s="12">
        <v>0</v>
      </c>
      <c r="H52" s="57">
        <v>2</v>
      </c>
      <c r="I52" s="12">
        <v>0</v>
      </c>
      <c r="J52" s="12">
        <v>0</v>
      </c>
      <c r="K52" s="12">
        <v>0</v>
      </c>
      <c r="L52" s="13">
        <v>0</v>
      </c>
      <c r="M52" s="13">
        <v>0</v>
      </c>
      <c r="N52" s="24">
        <v>0</v>
      </c>
      <c r="O52" s="117">
        <f t="shared" si="3"/>
        <v>18</v>
      </c>
      <c r="P52" s="118"/>
      <c r="Q52" s="117">
        <v>7.84</v>
      </c>
      <c r="R52" s="118"/>
      <c r="S52" s="79">
        <v>6.6</v>
      </c>
      <c r="T52" s="73"/>
      <c r="U52" s="117">
        <v>50.12</v>
      </c>
      <c r="V52" s="118"/>
      <c r="W52" s="117">
        <v>6</v>
      </c>
      <c r="X52" s="161"/>
    </row>
    <row r="53" spans="1:24" ht="15" customHeight="1" x14ac:dyDescent="0.25">
      <c r="A53" s="32" t="s">
        <v>3</v>
      </c>
      <c r="B53" s="22">
        <v>340</v>
      </c>
      <c r="C53" s="98" t="s">
        <v>120</v>
      </c>
      <c r="D53" s="16">
        <v>127.29600000000001</v>
      </c>
      <c r="E53" s="57">
        <v>2</v>
      </c>
      <c r="F53" s="12">
        <v>0</v>
      </c>
      <c r="G53" s="57">
        <v>2</v>
      </c>
      <c r="H53" s="57">
        <v>1</v>
      </c>
      <c r="I53" s="12">
        <v>0</v>
      </c>
      <c r="J53" s="57">
        <v>1</v>
      </c>
      <c r="K53" s="12">
        <v>0</v>
      </c>
      <c r="L53" s="13">
        <v>0</v>
      </c>
      <c r="M53" s="13">
        <v>0</v>
      </c>
      <c r="N53" s="24">
        <v>0</v>
      </c>
      <c r="O53" s="117">
        <f t="shared" si="3"/>
        <v>9</v>
      </c>
      <c r="P53" s="118"/>
      <c r="Q53" s="117">
        <v>3.5</v>
      </c>
      <c r="R53" s="118"/>
      <c r="S53" s="79">
        <v>0</v>
      </c>
      <c r="T53" s="73"/>
      <c r="U53" s="117">
        <v>0.86</v>
      </c>
      <c r="V53" s="118"/>
      <c r="W53" s="117">
        <v>3</v>
      </c>
      <c r="X53" s="161"/>
    </row>
    <row r="54" spans="1:24" ht="15" customHeight="1" x14ac:dyDescent="0.25">
      <c r="A54" s="31" t="s">
        <v>9</v>
      </c>
      <c r="B54" s="21" t="s">
        <v>10</v>
      </c>
      <c r="C54" s="98" t="s">
        <v>32</v>
      </c>
      <c r="D54" s="18">
        <v>128.346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19">
        <v>0</v>
      </c>
      <c r="M54" s="19">
        <v>0</v>
      </c>
      <c r="N54" s="70">
        <v>0</v>
      </c>
      <c r="O54" s="137">
        <f t="shared" si="3"/>
        <v>0</v>
      </c>
      <c r="P54" s="138"/>
      <c r="Q54" s="167">
        <v>0</v>
      </c>
      <c r="R54" s="168"/>
      <c r="S54" s="19">
        <v>0</v>
      </c>
      <c r="T54" s="19"/>
      <c r="U54" s="167">
        <v>0</v>
      </c>
      <c r="V54" s="168"/>
      <c r="W54" s="167"/>
      <c r="X54" s="172"/>
    </row>
    <row r="55" spans="1:24" ht="15" customHeight="1" x14ac:dyDescent="0.25">
      <c r="A55" s="32" t="s">
        <v>9</v>
      </c>
      <c r="B55" s="22" t="s">
        <v>10</v>
      </c>
      <c r="C55" s="98" t="s">
        <v>121</v>
      </c>
      <c r="D55" s="16">
        <v>133.38200000000001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83">
        <v>2</v>
      </c>
      <c r="M55" s="13">
        <v>0</v>
      </c>
      <c r="N55" s="24">
        <v>0</v>
      </c>
      <c r="O55" s="115">
        <v>6</v>
      </c>
      <c r="P55" s="116"/>
      <c r="Q55" s="115">
        <v>1.6</v>
      </c>
      <c r="R55" s="116"/>
      <c r="S55" s="75">
        <v>0</v>
      </c>
      <c r="T55" s="73"/>
      <c r="U55" s="115">
        <v>0.45200000000000001</v>
      </c>
      <c r="V55" s="116"/>
      <c r="W55" s="115">
        <v>2</v>
      </c>
      <c r="X55" s="160"/>
    </row>
    <row r="56" spans="1:24" ht="15" customHeight="1" x14ac:dyDescent="0.25">
      <c r="A56" s="32" t="s">
        <v>5</v>
      </c>
      <c r="B56" s="22">
        <v>495</v>
      </c>
      <c r="C56" s="98" t="s">
        <v>33</v>
      </c>
      <c r="D56" s="16">
        <v>133.83699999999999</v>
      </c>
      <c r="E56" s="57">
        <v>4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3">
        <v>0</v>
      </c>
      <c r="M56" s="13">
        <v>0</v>
      </c>
      <c r="N56" s="24">
        <v>0</v>
      </c>
      <c r="O56" s="117">
        <f>(E56+H56)*3</f>
        <v>12</v>
      </c>
      <c r="P56" s="118"/>
      <c r="Q56" s="117">
        <v>0</v>
      </c>
      <c r="R56" s="118"/>
      <c r="S56" s="79">
        <v>0</v>
      </c>
      <c r="T56" s="79"/>
      <c r="U56" s="117">
        <v>3.7</v>
      </c>
      <c r="V56" s="118"/>
      <c r="W56" s="117">
        <v>0</v>
      </c>
      <c r="X56" s="161"/>
    </row>
    <row r="57" spans="1:24" ht="15" customHeight="1" x14ac:dyDescent="0.25">
      <c r="A57" s="32" t="s">
        <v>5</v>
      </c>
      <c r="B57" s="22" t="s">
        <v>7</v>
      </c>
      <c r="C57" s="98" t="s">
        <v>34</v>
      </c>
      <c r="D57" s="16">
        <v>141.779</v>
      </c>
      <c r="E57" s="57">
        <v>4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3">
        <v>0</v>
      </c>
      <c r="M57" s="13">
        <v>0</v>
      </c>
      <c r="N57" s="24">
        <v>0</v>
      </c>
      <c r="O57" s="117">
        <f>(E57+H57)*3</f>
        <v>12</v>
      </c>
      <c r="P57" s="118"/>
      <c r="Q57" s="117">
        <v>7.4</v>
      </c>
      <c r="R57" s="118"/>
      <c r="S57" s="79">
        <v>1.84</v>
      </c>
      <c r="T57" s="79"/>
      <c r="U57" s="117">
        <v>4.26</v>
      </c>
      <c r="V57" s="118"/>
      <c r="W57" s="117">
        <v>4</v>
      </c>
      <c r="X57" s="161"/>
    </row>
    <row r="58" spans="1:24" ht="15" customHeight="1" x14ac:dyDescent="0.25">
      <c r="A58" s="32" t="s">
        <v>5</v>
      </c>
      <c r="B58" s="22">
        <v>50</v>
      </c>
      <c r="C58" s="98" t="s">
        <v>35</v>
      </c>
      <c r="D58" s="16">
        <v>144.143</v>
      </c>
      <c r="E58" s="57">
        <v>4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3">
        <v>0</v>
      </c>
      <c r="M58" s="13">
        <v>0</v>
      </c>
      <c r="N58" s="24">
        <v>0</v>
      </c>
      <c r="O58" s="117">
        <f>(E58+H58)*3</f>
        <v>12</v>
      </c>
      <c r="P58" s="118"/>
      <c r="Q58" s="117">
        <v>5.2</v>
      </c>
      <c r="R58" s="118"/>
      <c r="S58" s="79">
        <v>1.2</v>
      </c>
      <c r="T58" s="79"/>
      <c r="U58" s="117">
        <v>4.2699999999999996</v>
      </c>
      <c r="V58" s="118"/>
      <c r="W58" s="117">
        <v>4</v>
      </c>
      <c r="X58" s="161"/>
    </row>
    <row r="59" spans="1:24" ht="15" customHeight="1" x14ac:dyDescent="0.25">
      <c r="A59" s="32" t="s">
        <v>9</v>
      </c>
      <c r="B59" s="22" t="s">
        <v>10</v>
      </c>
      <c r="C59" s="98" t="s">
        <v>122</v>
      </c>
      <c r="D59" s="16">
        <v>144.38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53">
        <v>2</v>
      </c>
      <c r="L59" s="13">
        <v>0</v>
      </c>
      <c r="M59" s="13">
        <v>0</v>
      </c>
      <c r="N59" s="24">
        <v>0</v>
      </c>
      <c r="O59" s="115">
        <v>6</v>
      </c>
      <c r="P59" s="116"/>
      <c r="Q59" s="115">
        <v>1.85</v>
      </c>
      <c r="R59" s="116"/>
      <c r="S59" s="75">
        <v>0.4</v>
      </c>
      <c r="T59" s="73"/>
      <c r="U59" s="115">
        <v>0.74</v>
      </c>
      <c r="V59" s="116"/>
      <c r="W59" s="115">
        <v>3</v>
      </c>
      <c r="X59" s="160"/>
    </row>
    <row r="60" spans="1:24" s="72" customFormat="1" ht="15" customHeight="1" x14ac:dyDescent="0.25">
      <c r="A60" s="32" t="s">
        <v>3</v>
      </c>
      <c r="B60" s="22">
        <v>341</v>
      </c>
      <c r="C60" s="99" t="s">
        <v>36</v>
      </c>
      <c r="D60" s="16">
        <v>146.56899999999999</v>
      </c>
      <c r="E60" s="57">
        <v>4</v>
      </c>
      <c r="F60" s="1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57">
        <v>4</v>
      </c>
      <c r="N60" s="56">
        <v>2</v>
      </c>
      <c r="O60" s="117">
        <v>30</v>
      </c>
      <c r="P60" s="118"/>
      <c r="Q60" s="117">
        <v>12.2</v>
      </c>
      <c r="R60" s="118"/>
      <c r="S60" s="79">
        <v>5.0999999999999996</v>
      </c>
      <c r="T60" s="79"/>
      <c r="U60" s="117">
        <v>46</v>
      </c>
      <c r="V60" s="118"/>
      <c r="W60" s="117">
        <v>10</v>
      </c>
      <c r="X60" s="161"/>
    </row>
    <row r="61" spans="1:24" ht="15" customHeight="1" x14ac:dyDescent="0.25">
      <c r="A61" s="32" t="s">
        <v>9</v>
      </c>
      <c r="B61" s="22" t="s">
        <v>10</v>
      </c>
      <c r="C61" s="98" t="s">
        <v>37</v>
      </c>
      <c r="D61" s="16">
        <v>147.143</v>
      </c>
      <c r="E61" s="57">
        <v>4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3">
        <v>0</v>
      </c>
      <c r="M61" s="13">
        <v>0</v>
      </c>
      <c r="N61" s="24">
        <v>0</v>
      </c>
      <c r="O61" s="117">
        <f t="shared" ref="O61:O71" si="4">(E61+H61)*3</f>
        <v>12</v>
      </c>
      <c r="P61" s="118"/>
      <c r="Q61" s="117">
        <v>5.88</v>
      </c>
      <c r="R61" s="118"/>
      <c r="S61" s="79">
        <v>2</v>
      </c>
      <c r="T61" s="79"/>
      <c r="U61" s="117">
        <v>9.58</v>
      </c>
      <c r="V61" s="118"/>
      <c r="W61" s="117">
        <v>4</v>
      </c>
      <c r="X61" s="161"/>
    </row>
    <row r="62" spans="1:24" ht="15" customHeight="1" x14ac:dyDescent="0.25">
      <c r="A62" s="32" t="s">
        <v>5</v>
      </c>
      <c r="B62" s="22">
        <v>55</v>
      </c>
      <c r="C62" s="98" t="s">
        <v>38</v>
      </c>
      <c r="D62" s="16">
        <v>147.32</v>
      </c>
      <c r="E62" s="57">
        <v>4</v>
      </c>
      <c r="F62" s="12">
        <v>0</v>
      </c>
      <c r="G62" s="12">
        <v>0</v>
      </c>
      <c r="H62" s="57">
        <v>2</v>
      </c>
      <c r="I62" s="12">
        <v>0</v>
      </c>
      <c r="J62" s="12">
        <v>0</v>
      </c>
      <c r="K62" s="12">
        <v>0</v>
      </c>
      <c r="L62" s="13">
        <v>0</v>
      </c>
      <c r="M62" s="13">
        <v>0</v>
      </c>
      <c r="N62" s="24">
        <v>0</v>
      </c>
      <c r="O62" s="117">
        <f t="shared" si="4"/>
        <v>18</v>
      </c>
      <c r="P62" s="118"/>
      <c r="Q62" s="117">
        <v>7.8</v>
      </c>
      <c r="R62" s="118"/>
      <c r="S62" s="79">
        <v>4.8</v>
      </c>
      <c r="T62" s="79"/>
      <c r="U62" s="117">
        <v>8.59</v>
      </c>
      <c r="V62" s="118"/>
      <c r="W62" s="117">
        <v>6</v>
      </c>
      <c r="X62" s="161"/>
    </row>
    <row r="63" spans="1:24" ht="15" customHeight="1" x14ac:dyDescent="0.25">
      <c r="A63" s="32" t="s">
        <v>5</v>
      </c>
      <c r="B63" s="22" t="s">
        <v>7</v>
      </c>
      <c r="C63" s="98" t="s">
        <v>39</v>
      </c>
      <c r="D63" s="16">
        <v>160.91499999999999</v>
      </c>
      <c r="E63" s="57">
        <v>4</v>
      </c>
      <c r="F63" s="12">
        <v>0</v>
      </c>
      <c r="G63" s="12">
        <v>0</v>
      </c>
      <c r="H63" s="57">
        <v>2</v>
      </c>
      <c r="I63" s="12">
        <v>0</v>
      </c>
      <c r="J63" s="12">
        <v>0</v>
      </c>
      <c r="K63" s="12">
        <v>0</v>
      </c>
      <c r="L63" s="13">
        <v>0</v>
      </c>
      <c r="M63" s="13">
        <v>0</v>
      </c>
      <c r="N63" s="24">
        <v>0</v>
      </c>
      <c r="O63" s="117">
        <f t="shared" si="4"/>
        <v>18</v>
      </c>
      <c r="P63" s="118"/>
      <c r="Q63" s="117">
        <v>7.8</v>
      </c>
      <c r="R63" s="118"/>
      <c r="S63" s="79">
        <v>3.93</v>
      </c>
      <c r="T63" s="79"/>
      <c r="U63" s="117">
        <v>7.8</v>
      </c>
      <c r="V63" s="118"/>
      <c r="W63" s="117">
        <v>6</v>
      </c>
      <c r="X63" s="161"/>
    </row>
    <row r="64" spans="1:24" ht="15" customHeight="1" x14ac:dyDescent="0.25">
      <c r="A64" s="32" t="s">
        <v>9</v>
      </c>
      <c r="B64" s="22" t="s">
        <v>10</v>
      </c>
      <c r="C64" s="98" t="s">
        <v>40</v>
      </c>
      <c r="D64" s="16">
        <v>162.303</v>
      </c>
      <c r="E64" s="57">
        <v>4</v>
      </c>
      <c r="F64" s="12">
        <v>0</v>
      </c>
      <c r="G64" s="12">
        <v>0</v>
      </c>
      <c r="H64" s="57">
        <v>2</v>
      </c>
      <c r="I64" s="12">
        <v>0</v>
      </c>
      <c r="J64" s="12">
        <v>0</v>
      </c>
      <c r="K64" s="12">
        <v>0</v>
      </c>
      <c r="L64" s="13">
        <v>0</v>
      </c>
      <c r="M64" s="13">
        <v>0</v>
      </c>
      <c r="N64" s="24">
        <v>0</v>
      </c>
      <c r="O64" s="117">
        <f t="shared" si="4"/>
        <v>18</v>
      </c>
      <c r="P64" s="118"/>
      <c r="Q64" s="117">
        <v>7.8</v>
      </c>
      <c r="R64" s="118"/>
      <c r="S64" s="79">
        <v>0</v>
      </c>
      <c r="T64" s="79"/>
      <c r="U64" s="117">
        <v>10.039999999999999</v>
      </c>
      <c r="V64" s="118"/>
      <c r="W64" s="117">
        <v>0</v>
      </c>
      <c r="X64" s="161"/>
    </row>
    <row r="65" spans="1:24" ht="15" customHeight="1" x14ac:dyDescent="0.25">
      <c r="A65" s="32" t="s">
        <v>5</v>
      </c>
      <c r="B65" s="22">
        <v>55</v>
      </c>
      <c r="C65" s="98" t="s">
        <v>41</v>
      </c>
      <c r="D65" s="16">
        <v>162.74600000000001</v>
      </c>
      <c r="E65" s="77">
        <v>4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3">
        <v>0</v>
      </c>
      <c r="M65" s="13">
        <v>0</v>
      </c>
      <c r="N65" s="24">
        <v>0</v>
      </c>
      <c r="O65" s="117">
        <f t="shared" si="4"/>
        <v>12</v>
      </c>
      <c r="P65" s="118"/>
      <c r="Q65" s="117">
        <v>6</v>
      </c>
      <c r="R65" s="118"/>
      <c r="S65" s="79">
        <v>2.8</v>
      </c>
      <c r="T65" s="79"/>
      <c r="U65" s="117">
        <v>11.804</v>
      </c>
      <c r="V65" s="118"/>
      <c r="W65" s="117">
        <v>4</v>
      </c>
      <c r="X65" s="161"/>
    </row>
    <row r="66" spans="1:24" ht="15" customHeight="1" x14ac:dyDescent="0.25">
      <c r="A66" s="32" t="s">
        <v>3</v>
      </c>
      <c r="B66" s="22">
        <v>330</v>
      </c>
      <c r="C66" s="98" t="s">
        <v>123</v>
      </c>
      <c r="D66" s="16">
        <v>163.30799999999999</v>
      </c>
      <c r="E66" s="57">
        <v>2</v>
      </c>
      <c r="F66" s="12">
        <v>0</v>
      </c>
      <c r="G66" s="57">
        <v>2</v>
      </c>
      <c r="H66" s="12">
        <v>0</v>
      </c>
      <c r="I66" s="12">
        <v>0</v>
      </c>
      <c r="J66" s="12">
        <v>0</v>
      </c>
      <c r="K66" s="12">
        <v>0</v>
      </c>
      <c r="L66" s="13">
        <v>0</v>
      </c>
      <c r="M66" s="13">
        <v>0</v>
      </c>
      <c r="N66" s="24">
        <v>0</v>
      </c>
      <c r="O66" s="117">
        <f t="shared" si="4"/>
        <v>6</v>
      </c>
      <c r="P66" s="118"/>
      <c r="Q66" s="117">
        <v>0</v>
      </c>
      <c r="R66" s="118"/>
      <c r="S66" s="79">
        <v>0</v>
      </c>
      <c r="T66" s="79"/>
      <c r="U66" s="117">
        <v>1.86</v>
      </c>
      <c r="V66" s="118"/>
      <c r="W66" s="117">
        <v>0</v>
      </c>
      <c r="X66" s="161"/>
    </row>
    <row r="67" spans="1:24" ht="15" customHeight="1" x14ac:dyDescent="0.25">
      <c r="A67" s="32" t="s">
        <v>9</v>
      </c>
      <c r="B67" s="22" t="s">
        <v>10</v>
      </c>
      <c r="C67" s="15" t="s">
        <v>42</v>
      </c>
      <c r="D67" s="16">
        <v>165.96299999999999</v>
      </c>
      <c r="E67" s="57">
        <v>4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3">
        <v>0</v>
      </c>
      <c r="M67" s="13">
        <v>0</v>
      </c>
      <c r="N67" s="24">
        <v>0</v>
      </c>
      <c r="O67" s="117">
        <f t="shared" si="4"/>
        <v>12</v>
      </c>
      <c r="P67" s="118"/>
      <c r="Q67" s="117">
        <v>6</v>
      </c>
      <c r="R67" s="118"/>
      <c r="S67" s="79">
        <v>0</v>
      </c>
      <c r="T67" s="79"/>
      <c r="U67" s="117">
        <v>6.1</v>
      </c>
      <c r="V67" s="118"/>
      <c r="W67" s="117">
        <v>0</v>
      </c>
      <c r="X67" s="161"/>
    </row>
    <row r="68" spans="1:24" ht="15" customHeight="1" x14ac:dyDescent="0.25">
      <c r="A68" s="32" t="s">
        <v>5</v>
      </c>
      <c r="B68" s="22">
        <v>367</v>
      </c>
      <c r="C68" s="15" t="s">
        <v>43</v>
      </c>
      <c r="D68" s="16">
        <v>171.1</v>
      </c>
      <c r="E68" s="57">
        <v>4</v>
      </c>
      <c r="F68" s="12">
        <v>0</v>
      </c>
      <c r="G68" s="12">
        <v>0</v>
      </c>
      <c r="H68" s="57">
        <v>2</v>
      </c>
      <c r="I68" s="12">
        <v>0</v>
      </c>
      <c r="J68" s="12">
        <v>0</v>
      </c>
      <c r="K68" s="12">
        <v>0</v>
      </c>
      <c r="L68" s="13">
        <v>0</v>
      </c>
      <c r="M68" s="13">
        <v>0</v>
      </c>
      <c r="N68" s="24">
        <v>0</v>
      </c>
      <c r="O68" s="117">
        <f t="shared" si="4"/>
        <v>18</v>
      </c>
      <c r="P68" s="118"/>
      <c r="Q68" s="117">
        <v>7.8</v>
      </c>
      <c r="R68" s="118"/>
      <c r="S68" s="79">
        <v>4.74</v>
      </c>
      <c r="T68" s="79"/>
      <c r="U68" s="117">
        <v>6.51</v>
      </c>
      <c r="V68" s="118"/>
      <c r="W68" s="117">
        <v>6</v>
      </c>
      <c r="X68" s="161"/>
    </row>
    <row r="69" spans="1:24" ht="15" customHeight="1" x14ac:dyDescent="0.25">
      <c r="A69" s="32" t="s">
        <v>44</v>
      </c>
      <c r="B69" s="22"/>
      <c r="C69" s="15" t="s">
        <v>45</v>
      </c>
      <c r="D69" s="16">
        <v>177.04499999999999</v>
      </c>
      <c r="E69" s="57">
        <v>4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3">
        <v>0</v>
      </c>
      <c r="M69" s="13">
        <v>0</v>
      </c>
      <c r="N69" s="24">
        <v>0</v>
      </c>
      <c r="O69" s="117">
        <f t="shared" si="4"/>
        <v>12</v>
      </c>
      <c r="P69" s="118"/>
      <c r="Q69" s="117">
        <v>6.24</v>
      </c>
      <c r="R69" s="118"/>
      <c r="S69" s="79">
        <v>0</v>
      </c>
      <c r="T69" s="79"/>
      <c r="U69" s="117">
        <v>1.9</v>
      </c>
      <c r="V69" s="118"/>
      <c r="W69" s="117">
        <v>4</v>
      </c>
      <c r="X69" s="161"/>
    </row>
    <row r="70" spans="1:24" ht="15" customHeight="1" x14ac:dyDescent="0.25">
      <c r="A70" s="32" t="s">
        <v>3</v>
      </c>
      <c r="B70" s="22">
        <v>305</v>
      </c>
      <c r="C70" s="15" t="s">
        <v>46</v>
      </c>
      <c r="D70" s="16">
        <v>178.91</v>
      </c>
      <c r="E70" s="57">
        <v>4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3">
        <v>0</v>
      </c>
      <c r="M70" s="13">
        <v>0</v>
      </c>
      <c r="N70" s="24">
        <v>0</v>
      </c>
      <c r="O70" s="117">
        <f t="shared" si="4"/>
        <v>12</v>
      </c>
      <c r="P70" s="118"/>
      <c r="Q70" s="117">
        <v>6.88</v>
      </c>
      <c r="R70" s="118"/>
      <c r="S70" s="79">
        <v>0</v>
      </c>
      <c r="T70" s="79"/>
      <c r="U70" s="117">
        <v>7.91</v>
      </c>
      <c r="V70" s="118"/>
      <c r="W70" s="117">
        <v>4</v>
      </c>
      <c r="X70" s="161"/>
    </row>
    <row r="71" spans="1:24" ht="15" customHeight="1" x14ac:dyDescent="0.25">
      <c r="A71" s="37" t="s">
        <v>9</v>
      </c>
      <c r="B71" s="38" t="s">
        <v>10</v>
      </c>
      <c r="C71" s="39" t="s">
        <v>47</v>
      </c>
      <c r="D71" s="40">
        <v>179.48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2">
        <v>0</v>
      </c>
      <c r="M71" s="42">
        <v>0</v>
      </c>
      <c r="N71" s="71">
        <v>0</v>
      </c>
      <c r="O71" s="137">
        <f t="shared" si="4"/>
        <v>0</v>
      </c>
      <c r="P71" s="138"/>
      <c r="Q71" s="151">
        <v>0</v>
      </c>
      <c r="R71" s="152"/>
      <c r="S71" s="42">
        <v>0</v>
      </c>
      <c r="T71" s="42"/>
      <c r="U71" s="151">
        <v>0</v>
      </c>
      <c r="V71" s="152"/>
      <c r="W71" s="151">
        <v>0</v>
      </c>
      <c r="X71" s="164"/>
    </row>
    <row r="72" spans="1:24" x14ac:dyDescent="0.25">
      <c r="A72" s="61" t="s">
        <v>65</v>
      </c>
      <c r="B72" s="67"/>
      <c r="C72" s="67"/>
      <c r="D72" s="67"/>
      <c r="E72" s="65">
        <f t="shared" ref="E72:S72" si="5">SUM(E49:E71)</f>
        <v>68</v>
      </c>
      <c r="F72" s="64">
        <f t="shared" si="5"/>
        <v>0</v>
      </c>
      <c r="G72" s="65">
        <f>SUM(G49:G71)</f>
        <v>4</v>
      </c>
      <c r="H72" s="65">
        <f t="shared" si="5"/>
        <v>13</v>
      </c>
      <c r="I72" s="64">
        <f t="shared" si="5"/>
        <v>0</v>
      </c>
      <c r="J72" s="65">
        <f>SUM(J49:J71)</f>
        <v>1</v>
      </c>
      <c r="K72" s="65">
        <f t="shared" si="5"/>
        <v>2</v>
      </c>
      <c r="L72" s="65">
        <f t="shared" si="5"/>
        <v>2</v>
      </c>
      <c r="M72" s="65">
        <f t="shared" si="5"/>
        <v>4</v>
      </c>
      <c r="N72" s="65">
        <v>2</v>
      </c>
      <c r="O72" s="139">
        <f>SUM(O49:O71)</f>
        <v>273</v>
      </c>
      <c r="P72" s="140"/>
      <c r="Q72" s="139">
        <f t="shared" si="5"/>
        <v>122.70999999999998</v>
      </c>
      <c r="R72" s="140"/>
      <c r="S72" s="65">
        <f t="shared" si="5"/>
        <v>41.33</v>
      </c>
      <c r="T72" s="65"/>
      <c r="U72" s="165">
        <f>SUM(U49:U71)</f>
        <v>192.49600000000001</v>
      </c>
      <c r="V72" s="166"/>
      <c r="W72" s="139">
        <f>SUM(W49:X71)</f>
        <v>78</v>
      </c>
      <c r="X72" s="140"/>
    </row>
    <row r="73" spans="1:24" x14ac:dyDescent="0.25">
      <c r="C73" t="s">
        <v>91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f>K59</f>
        <v>2</v>
      </c>
      <c r="L73" s="55">
        <f>L55</f>
        <v>2</v>
      </c>
      <c r="M73" s="55">
        <v>0</v>
      </c>
      <c r="N73" s="55">
        <v>0</v>
      </c>
    </row>
    <row r="74" spans="1:24" x14ac:dyDescent="0.25">
      <c r="C74" t="s">
        <v>93</v>
      </c>
      <c r="E74" s="76">
        <f>SUM(E49:E70)</f>
        <v>68</v>
      </c>
      <c r="F74" s="76">
        <v>0</v>
      </c>
      <c r="G74" s="76">
        <f>G66+G53</f>
        <v>4</v>
      </c>
      <c r="H74" s="76">
        <f>H68+H64+H63+H62+H53+H52+H51</f>
        <v>13</v>
      </c>
      <c r="I74" s="76">
        <v>0</v>
      </c>
      <c r="J74" s="76">
        <f>J53</f>
        <v>1</v>
      </c>
      <c r="K74" s="76">
        <f>K53</f>
        <v>0</v>
      </c>
      <c r="L74" s="76">
        <f>L53</f>
        <v>0</v>
      </c>
      <c r="M74" s="76">
        <f>M60</f>
        <v>4</v>
      </c>
      <c r="N74" s="76">
        <f>N60</f>
        <v>2</v>
      </c>
    </row>
    <row r="76" spans="1:24" x14ac:dyDescent="0.25">
      <c r="F76" s="74">
        <f>L55+K59</f>
        <v>4</v>
      </c>
      <c r="G76" t="s">
        <v>91</v>
      </c>
    </row>
    <row r="77" spans="1:24" x14ac:dyDescent="0.25">
      <c r="F77" s="76">
        <f>E49+E51+E52+E53+E56+E57+E58+E60+E61+E62+E63+E64+E65+E66+E67+E68+E69+E70+G53+G66+H51+H52+H53+H62+H63+H64+H68+J53+M60+N60</f>
        <v>92</v>
      </c>
      <c r="G77" t="s">
        <v>93</v>
      </c>
      <c r="O77" s="50"/>
      <c r="P77" s="50"/>
      <c r="Q77" s="50"/>
      <c r="R77" s="50"/>
      <c r="S77" s="50"/>
      <c r="T77" s="50"/>
    </row>
    <row r="78" spans="1:24" ht="18.75" x14ac:dyDescent="0.3">
      <c r="A78" s="103" t="s">
        <v>115</v>
      </c>
      <c r="B78" s="68"/>
    </row>
    <row r="80" spans="1:24" ht="21.75" customHeight="1" x14ac:dyDescent="0.25">
      <c r="A80" t="s">
        <v>116</v>
      </c>
      <c r="C80" s="96" t="s">
        <v>72</v>
      </c>
      <c r="D80" s="97" t="s">
        <v>126</v>
      </c>
      <c r="E80" s="97" t="s">
        <v>127</v>
      </c>
    </row>
    <row r="81" spans="1:12" x14ac:dyDescent="0.25">
      <c r="A81" t="s">
        <v>99</v>
      </c>
      <c r="C81" s="78" t="s">
        <v>73</v>
      </c>
      <c r="D81" s="12" t="s">
        <v>52</v>
      </c>
      <c r="E81" s="92">
        <v>68</v>
      </c>
      <c r="L81" s="50"/>
    </row>
    <row r="82" spans="1:12" x14ac:dyDescent="0.25">
      <c r="A82" t="s">
        <v>101</v>
      </c>
      <c r="C82" s="78" t="s">
        <v>75</v>
      </c>
      <c r="D82" s="12" t="s">
        <v>52</v>
      </c>
      <c r="E82" s="92">
        <v>76</v>
      </c>
      <c r="I82" s="50"/>
      <c r="J82" s="50"/>
      <c r="K82" s="50"/>
      <c r="L82" s="50"/>
    </row>
    <row r="83" spans="1:12" x14ac:dyDescent="0.25">
      <c r="A83" t="s">
        <v>102</v>
      </c>
      <c r="C83" s="78" t="s">
        <v>76</v>
      </c>
      <c r="D83" s="12" t="s">
        <v>52</v>
      </c>
      <c r="E83" s="12">
        <v>4</v>
      </c>
      <c r="I83" s="50"/>
      <c r="J83" s="50"/>
      <c r="K83" s="50"/>
      <c r="L83" s="50"/>
    </row>
    <row r="84" spans="1:12" x14ac:dyDescent="0.25">
      <c r="A84" t="s">
        <v>103</v>
      </c>
      <c r="C84" s="78" t="s">
        <v>74</v>
      </c>
      <c r="D84" s="12" t="s">
        <v>52</v>
      </c>
      <c r="E84" s="12">
        <v>13</v>
      </c>
      <c r="I84" s="50"/>
      <c r="J84" s="50"/>
      <c r="K84" s="50"/>
      <c r="L84" s="50"/>
    </row>
    <row r="85" spans="1:12" x14ac:dyDescent="0.25">
      <c r="A85" t="s">
        <v>104</v>
      </c>
      <c r="C85" s="78" t="s">
        <v>77</v>
      </c>
      <c r="D85" s="12" t="s">
        <v>52</v>
      </c>
      <c r="E85" s="12">
        <v>1</v>
      </c>
      <c r="I85" s="50"/>
      <c r="J85" s="50"/>
      <c r="K85" s="50"/>
      <c r="L85" s="50"/>
    </row>
    <row r="86" spans="1:12" x14ac:dyDescent="0.25">
      <c r="A86" t="s">
        <v>100</v>
      </c>
      <c r="C86" s="78" t="s">
        <v>78</v>
      </c>
      <c r="D86" s="12" t="s">
        <v>52</v>
      </c>
      <c r="E86" s="12">
        <v>4</v>
      </c>
      <c r="I86" s="50"/>
      <c r="J86" s="50"/>
      <c r="K86" s="50"/>
      <c r="L86" s="50"/>
    </row>
    <row r="87" spans="1:12" x14ac:dyDescent="0.25">
      <c r="A87" t="s">
        <v>105</v>
      </c>
      <c r="C87" s="78" t="s">
        <v>79</v>
      </c>
      <c r="D87" s="12" t="s">
        <v>52</v>
      </c>
      <c r="E87" s="12">
        <v>46</v>
      </c>
      <c r="I87" s="50"/>
      <c r="J87" s="50"/>
      <c r="K87" s="50"/>
      <c r="L87" s="50"/>
    </row>
    <row r="88" spans="1:12" x14ac:dyDescent="0.25">
      <c r="A88" t="s">
        <v>109</v>
      </c>
      <c r="C88" s="78" t="s">
        <v>80</v>
      </c>
      <c r="D88" s="12" t="s">
        <v>52</v>
      </c>
      <c r="E88" s="12">
        <v>2</v>
      </c>
      <c r="I88" s="50"/>
      <c r="J88" s="50"/>
      <c r="K88" s="50"/>
      <c r="L88" s="50"/>
    </row>
    <row r="89" spans="1:12" x14ac:dyDescent="0.25">
      <c r="A89" t="s">
        <v>110</v>
      </c>
      <c r="C89" s="78" t="s">
        <v>81</v>
      </c>
      <c r="D89" s="12" t="s">
        <v>52</v>
      </c>
      <c r="E89" s="12">
        <v>2</v>
      </c>
      <c r="I89" s="50"/>
      <c r="J89" s="50"/>
      <c r="K89" s="50"/>
      <c r="L89" s="50"/>
    </row>
    <row r="90" spans="1:12" x14ac:dyDescent="0.25">
      <c r="A90" t="s">
        <v>111</v>
      </c>
      <c r="C90" s="78" t="s">
        <v>113</v>
      </c>
      <c r="D90" s="12" t="s">
        <v>52</v>
      </c>
      <c r="E90" s="12">
        <v>4</v>
      </c>
      <c r="I90" s="50"/>
      <c r="J90" s="50"/>
      <c r="K90" s="50"/>
      <c r="L90" s="50"/>
    </row>
    <row r="91" spans="1:12" x14ac:dyDescent="0.25">
      <c r="A91" t="s">
        <v>112</v>
      </c>
      <c r="C91" s="93" t="s">
        <v>96</v>
      </c>
      <c r="D91" s="94" t="s">
        <v>52</v>
      </c>
      <c r="E91" s="94">
        <v>2</v>
      </c>
      <c r="I91" s="50"/>
      <c r="J91" s="50"/>
      <c r="K91" s="50"/>
      <c r="L91" s="50"/>
    </row>
    <row r="92" spans="1:12" x14ac:dyDescent="0.25">
      <c r="C92" s="93" t="s">
        <v>83</v>
      </c>
      <c r="D92" s="94" t="s">
        <v>52</v>
      </c>
      <c r="E92" s="94">
        <f>O36+O72</f>
        <v>535</v>
      </c>
      <c r="I92" s="50"/>
      <c r="J92" s="50"/>
      <c r="K92" s="50"/>
      <c r="L92" s="50"/>
    </row>
    <row r="93" spans="1:12" x14ac:dyDescent="0.25">
      <c r="C93" s="93" t="s">
        <v>82</v>
      </c>
      <c r="D93" s="94" t="s">
        <v>56</v>
      </c>
      <c r="E93" s="94">
        <f>Q72+Q36</f>
        <v>250.91</v>
      </c>
      <c r="I93" s="50"/>
      <c r="J93" s="50"/>
      <c r="K93" s="50"/>
      <c r="L93" s="50"/>
    </row>
    <row r="94" spans="1:12" x14ac:dyDescent="0.25">
      <c r="C94" s="93" t="s">
        <v>84</v>
      </c>
      <c r="D94" s="94" t="s">
        <v>56</v>
      </c>
      <c r="E94" s="94">
        <f>S72+S36</f>
        <v>51.75</v>
      </c>
      <c r="I94" s="50"/>
      <c r="J94" s="50"/>
      <c r="K94" s="50"/>
      <c r="L94" s="50"/>
    </row>
    <row r="95" spans="1:12" x14ac:dyDescent="0.25">
      <c r="C95" s="93" t="s">
        <v>87</v>
      </c>
      <c r="D95" s="94" t="s">
        <v>59</v>
      </c>
      <c r="E95" s="94">
        <f>U36+U72</f>
        <v>302.65600000000001</v>
      </c>
      <c r="I95" s="50"/>
      <c r="J95" s="50"/>
      <c r="K95" s="50"/>
      <c r="L95" s="50"/>
    </row>
    <row r="96" spans="1:12" x14ac:dyDescent="0.25">
      <c r="C96" s="93" t="s">
        <v>85</v>
      </c>
      <c r="D96" s="94" t="s">
        <v>52</v>
      </c>
      <c r="E96" s="94">
        <v>183</v>
      </c>
      <c r="I96" s="50"/>
      <c r="J96" s="50"/>
      <c r="K96" s="50"/>
      <c r="L96" s="50"/>
    </row>
    <row r="97" spans="3:12" x14ac:dyDescent="0.25">
      <c r="C97" s="93" t="s">
        <v>86</v>
      </c>
      <c r="D97" s="94" t="s">
        <v>59</v>
      </c>
      <c r="E97" s="95">
        <v>1526.63</v>
      </c>
      <c r="I97" s="50"/>
      <c r="J97" s="50"/>
      <c r="K97" s="50"/>
      <c r="L97" s="50"/>
    </row>
    <row r="98" spans="3:12" x14ac:dyDescent="0.25">
      <c r="C98" s="78" t="s">
        <v>88</v>
      </c>
      <c r="D98" s="12" t="s">
        <v>52</v>
      </c>
      <c r="E98" s="12">
        <v>26</v>
      </c>
      <c r="I98" s="50"/>
      <c r="J98" s="50"/>
      <c r="K98" s="50"/>
      <c r="L98" s="50"/>
    </row>
    <row r="99" spans="3:12" x14ac:dyDescent="0.25">
      <c r="C99" s="78" t="s">
        <v>89</v>
      </c>
      <c r="D99" s="12" t="s">
        <v>59</v>
      </c>
      <c r="E99" s="12">
        <v>600</v>
      </c>
      <c r="I99" s="50"/>
      <c r="J99" s="50"/>
      <c r="K99" s="50"/>
      <c r="L99" s="50"/>
    </row>
    <row r="100" spans="3:12" x14ac:dyDescent="0.25">
      <c r="C100" s="78" t="s">
        <v>90</v>
      </c>
      <c r="D100" s="12" t="s">
        <v>52</v>
      </c>
      <c r="E100" s="12">
        <v>90</v>
      </c>
      <c r="I100" s="50"/>
      <c r="J100" s="50"/>
      <c r="K100" s="50"/>
      <c r="L100" s="50"/>
    </row>
    <row r="101" spans="3:12" x14ac:dyDescent="0.25">
      <c r="C101" s="78" t="s">
        <v>92</v>
      </c>
      <c r="D101" s="12" t="s">
        <v>52</v>
      </c>
      <c r="E101" s="12">
        <v>132</v>
      </c>
      <c r="I101" s="50"/>
      <c r="J101" s="50"/>
      <c r="K101" s="50"/>
      <c r="L101" s="50"/>
    </row>
  </sheetData>
  <mergeCells count="259">
    <mergeCell ref="Q59:R59"/>
    <mergeCell ref="Q58:R58"/>
    <mergeCell ref="Q57:R57"/>
    <mergeCell ref="Q56:R56"/>
    <mergeCell ref="Q55:R55"/>
    <mergeCell ref="O72:P72"/>
    <mergeCell ref="O71:P71"/>
    <mergeCell ref="Q62:R62"/>
    <mergeCell ref="Q61:R61"/>
    <mergeCell ref="Q60:R60"/>
    <mergeCell ref="Q72:R72"/>
    <mergeCell ref="Q71:R71"/>
    <mergeCell ref="Q70:R70"/>
    <mergeCell ref="Q69:R69"/>
    <mergeCell ref="Q68:R68"/>
    <mergeCell ref="Q67:R67"/>
    <mergeCell ref="Q66:R66"/>
    <mergeCell ref="Q65:R65"/>
    <mergeCell ref="Q64:R64"/>
    <mergeCell ref="Q63:R63"/>
    <mergeCell ref="O55:P55"/>
    <mergeCell ref="O70:P70"/>
    <mergeCell ref="O69:P69"/>
    <mergeCell ref="O68:P68"/>
    <mergeCell ref="O67:P67"/>
    <mergeCell ref="O66:P66"/>
    <mergeCell ref="O65:P65"/>
    <mergeCell ref="O64:P64"/>
    <mergeCell ref="O63:P63"/>
    <mergeCell ref="O62:P62"/>
    <mergeCell ref="O61:P61"/>
    <mergeCell ref="O60:P60"/>
    <mergeCell ref="O59:P59"/>
    <mergeCell ref="O58:P58"/>
    <mergeCell ref="O57:P57"/>
    <mergeCell ref="O56:P56"/>
    <mergeCell ref="O45:P47"/>
    <mergeCell ref="Q45:R47"/>
    <mergeCell ref="Q48:R48"/>
    <mergeCell ref="O48:P48"/>
    <mergeCell ref="O54:P54"/>
    <mergeCell ref="O53:P53"/>
    <mergeCell ref="O52:P52"/>
    <mergeCell ref="O51:P51"/>
    <mergeCell ref="O50:P50"/>
    <mergeCell ref="O49:P49"/>
    <mergeCell ref="Q54:R54"/>
    <mergeCell ref="Q53:R53"/>
    <mergeCell ref="Q52:R52"/>
    <mergeCell ref="Q51:R51"/>
    <mergeCell ref="Q50:R50"/>
    <mergeCell ref="Q49:R49"/>
    <mergeCell ref="W67:X67"/>
    <mergeCell ref="W66:X66"/>
    <mergeCell ref="W65:X65"/>
    <mergeCell ref="W64:X64"/>
    <mergeCell ref="W63:X63"/>
    <mergeCell ref="W45:X47"/>
    <mergeCell ref="W48:X48"/>
    <mergeCell ref="W55:X55"/>
    <mergeCell ref="W54:X54"/>
    <mergeCell ref="W53:X53"/>
    <mergeCell ref="W52:X52"/>
    <mergeCell ref="W51:X51"/>
    <mergeCell ref="W50:X50"/>
    <mergeCell ref="W49:X49"/>
    <mergeCell ref="W56:X56"/>
    <mergeCell ref="U70:V70"/>
    <mergeCell ref="U45:V47"/>
    <mergeCell ref="U56:V56"/>
    <mergeCell ref="U55:V55"/>
    <mergeCell ref="U54:V54"/>
    <mergeCell ref="U53:V53"/>
    <mergeCell ref="U52:V52"/>
    <mergeCell ref="U51:V51"/>
    <mergeCell ref="U50:V50"/>
    <mergeCell ref="U49:V49"/>
    <mergeCell ref="U48:V48"/>
    <mergeCell ref="U59:V59"/>
    <mergeCell ref="U58:V58"/>
    <mergeCell ref="W72:X72"/>
    <mergeCell ref="W71:X71"/>
    <mergeCell ref="U69:V69"/>
    <mergeCell ref="U68:V68"/>
    <mergeCell ref="W70:X70"/>
    <mergeCell ref="W69:X69"/>
    <mergeCell ref="W68:X68"/>
    <mergeCell ref="U57:V57"/>
    <mergeCell ref="W59:X59"/>
    <mergeCell ref="W58:X58"/>
    <mergeCell ref="W57:X57"/>
    <mergeCell ref="U64:V64"/>
    <mergeCell ref="U63:V63"/>
    <mergeCell ref="U62:V62"/>
    <mergeCell ref="U61:V61"/>
    <mergeCell ref="U60:V60"/>
    <mergeCell ref="W62:X62"/>
    <mergeCell ref="W61:X61"/>
    <mergeCell ref="W60:X60"/>
    <mergeCell ref="U67:V67"/>
    <mergeCell ref="U66:V66"/>
    <mergeCell ref="U65:V65"/>
    <mergeCell ref="U72:V72"/>
    <mergeCell ref="U71:V71"/>
    <mergeCell ref="W36:X36"/>
    <mergeCell ref="W32:X32"/>
    <mergeCell ref="W31:X31"/>
    <mergeCell ref="W30:X30"/>
    <mergeCell ref="W35:X35"/>
    <mergeCell ref="W34:X34"/>
    <mergeCell ref="W33:X33"/>
    <mergeCell ref="W17:X17"/>
    <mergeCell ref="W16:X16"/>
    <mergeCell ref="U15:V15"/>
    <mergeCell ref="U28:V28"/>
    <mergeCell ref="U27:V27"/>
    <mergeCell ref="W15:X15"/>
    <mergeCell ref="W29:X29"/>
    <mergeCell ref="W28:X28"/>
    <mergeCell ref="W27:X27"/>
    <mergeCell ref="W26:X26"/>
    <mergeCell ref="W25:X25"/>
    <mergeCell ref="W24:X24"/>
    <mergeCell ref="W23:X23"/>
    <mergeCell ref="W22:X22"/>
    <mergeCell ref="U19:V19"/>
    <mergeCell ref="U18:V18"/>
    <mergeCell ref="U17:V17"/>
    <mergeCell ref="U30:V30"/>
    <mergeCell ref="U29:V29"/>
    <mergeCell ref="U36:V36"/>
    <mergeCell ref="W3:X5"/>
    <mergeCell ref="W6:X6"/>
    <mergeCell ref="W13:X13"/>
    <mergeCell ref="W12:X12"/>
    <mergeCell ref="W11:X11"/>
    <mergeCell ref="W10:X10"/>
    <mergeCell ref="W9:X9"/>
    <mergeCell ref="W8:X8"/>
    <mergeCell ref="W7:X7"/>
    <mergeCell ref="W21:X21"/>
    <mergeCell ref="W20:X20"/>
    <mergeCell ref="W19:X19"/>
    <mergeCell ref="W18:X18"/>
    <mergeCell ref="U35:V35"/>
    <mergeCell ref="U34:V34"/>
    <mergeCell ref="U33:V33"/>
    <mergeCell ref="U32:V32"/>
    <mergeCell ref="U31:V31"/>
    <mergeCell ref="U16:V16"/>
    <mergeCell ref="Q27:R27"/>
    <mergeCell ref="Q26:R26"/>
    <mergeCell ref="Q25:R25"/>
    <mergeCell ref="Q35:R35"/>
    <mergeCell ref="Q34:R34"/>
    <mergeCell ref="Q33:R33"/>
    <mergeCell ref="Q32:R32"/>
    <mergeCell ref="Q31:R31"/>
    <mergeCell ref="Q30:R30"/>
    <mergeCell ref="Q29:R29"/>
    <mergeCell ref="Q28:R28"/>
    <mergeCell ref="Q20:R20"/>
    <mergeCell ref="Q21:R21"/>
    <mergeCell ref="Q22:R22"/>
    <mergeCell ref="Q23:R23"/>
    <mergeCell ref="Q24:R24"/>
    <mergeCell ref="U21:V21"/>
    <mergeCell ref="U26:V26"/>
    <mergeCell ref="U25:V25"/>
    <mergeCell ref="U24:V24"/>
    <mergeCell ref="U23:V23"/>
    <mergeCell ref="U22:V22"/>
    <mergeCell ref="U20:V20"/>
    <mergeCell ref="Q3:R5"/>
    <mergeCell ref="Q8:R8"/>
    <mergeCell ref="Q9:R9"/>
    <mergeCell ref="Q10:R10"/>
    <mergeCell ref="Q11:R11"/>
    <mergeCell ref="Q12:R12"/>
    <mergeCell ref="Q13:R13"/>
    <mergeCell ref="Q15:R15"/>
    <mergeCell ref="Q16:R16"/>
    <mergeCell ref="O16:P16"/>
    <mergeCell ref="O17:P17"/>
    <mergeCell ref="O18:P18"/>
    <mergeCell ref="O19:P19"/>
    <mergeCell ref="O21:P21"/>
    <mergeCell ref="O36:P36"/>
    <mergeCell ref="Q36:R36"/>
    <mergeCell ref="Q7:R7"/>
    <mergeCell ref="Q6:R6"/>
    <mergeCell ref="Q17:R17"/>
    <mergeCell ref="Q18:R18"/>
    <mergeCell ref="Q19:R19"/>
    <mergeCell ref="O31:P31"/>
    <mergeCell ref="O32:P32"/>
    <mergeCell ref="O33:P33"/>
    <mergeCell ref="O34:P34"/>
    <mergeCell ref="O35:P35"/>
    <mergeCell ref="O26:P26"/>
    <mergeCell ref="O27:P27"/>
    <mergeCell ref="O28:P28"/>
    <mergeCell ref="U3:V5"/>
    <mergeCell ref="U6:V6"/>
    <mergeCell ref="U13:V13"/>
    <mergeCell ref="U12:V12"/>
    <mergeCell ref="U11:V11"/>
    <mergeCell ref="U10:V10"/>
    <mergeCell ref="U9:V9"/>
    <mergeCell ref="U8:V8"/>
    <mergeCell ref="U7:V7"/>
    <mergeCell ref="M45:M47"/>
    <mergeCell ref="S45:S47"/>
    <mergeCell ref="N3:N5"/>
    <mergeCell ref="N45:N47"/>
    <mergeCell ref="T3:T5"/>
    <mergeCell ref="O13:P13"/>
    <mergeCell ref="O12:P12"/>
    <mergeCell ref="O11:P11"/>
    <mergeCell ref="O10:P10"/>
    <mergeCell ref="O9:P9"/>
    <mergeCell ref="M3:M5"/>
    <mergeCell ref="O8:P8"/>
    <mergeCell ref="O7:P7"/>
    <mergeCell ref="O6:P6"/>
    <mergeCell ref="O3:P5"/>
    <mergeCell ref="O15:P15"/>
    <mergeCell ref="S3:S5"/>
    <mergeCell ref="O29:P29"/>
    <mergeCell ref="O30:P30"/>
    <mergeCell ref="O23:P23"/>
    <mergeCell ref="O22:P22"/>
    <mergeCell ref="O20:P20"/>
    <mergeCell ref="O24:P24"/>
    <mergeCell ref="O25:P25"/>
    <mergeCell ref="A3:A5"/>
    <mergeCell ref="B3:B5"/>
    <mergeCell ref="C3:C5"/>
    <mergeCell ref="A45:A47"/>
    <mergeCell ref="B45:B47"/>
    <mergeCell ref="C45:C47"/>
    <mergeCell ref="D3:D5"/>
    <mergeCell ref="D45:D47"/>
    <mergeCell ref="E3:E5"/>
    <mergeCell ref="F3:F5"/>
    <mergeCell ref="H3:H5"/>
    <mergeCell ref="I3:I5"/>
    <mergeCell ref="L3:L5"/>
    <mergeCell ref="E45:E47"/>
    <mergeCell ref="F45:F47"/>
    <mergeCell ref="H45:H47"/>
    <mergeCell ref="I45:I47"/>
    <mergeCell ref="L45:L47"/>
    <mergeCell ref="G45:G47"/>
    <mergeCell ref="G3:G5"/>
    <mergeCell ref="J3:J5"/>
    <mergeCell ref="J45:J47"/>
    <mergeCell ref="K45:K47"/>
    <mergeCell ref="K3:K5"/>
  </mergeCells>
  <pageMargins left="0.38446969696969696" right="0.51704545454545459" top="0.50378787878787878" bottom="0.34313725490196079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Sweco Hydroprojekt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SHDP</dc:creator>
  <cp:lastModifiedBy>SHDP</cp:lastModifiedBy>
  <cp:lastPrinted>2018-04-19T09:06:58Z</cp:lastPrinted>
  <dcterms:created xsi:type="dcterms:W3CDTF">2017-10-03T05:53:31Z</dcterms:created>
  <dcterms:modified xsi:type="dcterms:W3CDTF">2018-09-24T11:56:44Z</dcterms:modified>
</cp:coreProperties>
</file>